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fileSharing readOnlyRecommended="1"/>
  <workbookPr codeName="ThisWorkbook" defaultThemeVersion="124226"/>
  <mc:AlternateContent xmlns:mc="http://schemas.openxmlformats.org/markup-compatibility/2006">
    <mc:Choice Requires="x15">
      <x15ac:absPath xmlns:x15ac="http://schemas.microsoft.com/office/spreadsheetml/2010/11/ac" url="https://bnpparibas.sharepoint.com/sites/comgroupe_ux/external_web_solutions/PROJETS/Invest/04. Publication des résultats/Résultats 2026 T2/Documents EN/"/>
    </mc:Choice>
  </mc:AlternateContent>
  <xr:revisionPtr revIDLastSave="29" documentId="13_ncr:1_{9361D7CE-2CC1-417F-AB41-F2EEF207513F}" xr6:coauthVersionLast="47" xr6:coauthVersionMax="47" xr10:uidLastSave="{D5E0D733-9DC7-4D23-9911-316BD1EF5A3D}"/>
  <bookViews>
    <workbookView xWindow="29580" yWindow="780" windowWidth="21600" windowHeight="11175" tabRatio="405"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5" r:id="rId7"/>
    <sheet name="4." sheetId="140" r:id="rId8"/>
    <sheet name="5." sheetId="141" r:id="rId9"/>
    <sheet name="6." sheetId="142" r:id="rId10"/>
    <sheet name="7." sheetId="144" r:id="rId11"/>
    <sheet name="8" sheetId="15" r:id="rId12"/>
    <sheet name="9" sheetId="16" r:id="rId13"/>
    <sheet name="10." sheetId="19" r:id="rId14"/>
  </sheets>
  <externalReferences>
    <externalReference r:id="rId15"/>
    <externalReference r:id="rId16"/>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'1.'!$B$6:$H$6</definedName>
    <definedName name="_xlnm.Print_Area" localSheetId="13">'10.'!$A$1:$BI$7</definedName>
    <definedName name="_xlnm.Print_Area" localSheetId="2">'2.'!$A$1:$I$4</definedName>
    <definedName name="_xlnm.Print_Area" localSheetId="11">'8'!$B$3:$AD$53</definedName>
    <definedName name="_xlnm.Print_Area" localSheetId="12">'9'!$A$1:$AE$17</definedName>
    <definedName name="_xlnm.Print_Area" localSheetId="3">'BNP PARIBAS'!#REF!</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8" i="142" l="1"/>
  <c r="C28" i="142"/>
  <c r="B28" i="142"/>
  <c r="M27" i="142"/>
  <c r="C27" i="142"/>
  <c r="B27" i="142"/>
  <c r="M26" i="142"/>
  <c r="C26" i="142"/>
  <c r="B26" i="142"/>
  <c r="G25" i="142"/>
  <c r="C25" i="142"/>
  <c r="B25" i="142"/>
  <c r="G24" i="142"/>
  <c r="C24" i="142"/>
  <c r="B24" i="142"/>
  <c r="M21" i="142"/>
  <c r="J21" i="142"/>
  <c r="G21" i="142"/>
  <c r="C21" i="142"/>
  <c r="B21" i="142"/>
  <c r="D21" i="142" s="1"/>
  <c r="M20" i="142"/>
  <c r="J20" i="142"/>
  <c r="G20" i="142"/>
  <c r="C20" i="142"/>
  <c r="B20" i="142"/>
  <c r="M17" i="142"/>
  <c r="J17" i="142"/>
  <c r="G17" i="142"/>
  <c r="D17" i="142"/>
  <c r="G16" i="142"/>
  <c r="L15" i="142"/>
  <c r="K15" i="142"/>
  <c r="I15" i="142"/>
  <c r="H15" i="142"/>
  <c r="F15" i="142"/>
  <c r="E15" i="142"/>
  <c r="G15" i="142" s="1"/>
  <c r="M12" i="142"/>
  <c r="J12" i="142"/>
  <c r="G12" i="142"/>
  <c r="C12" i="142"/>
  <c r="B12" i="142"/>
  <c r="M11" i="142"/>
  <c r="J11" i="142"/>
  <c r="G11" i="142"/>
  <c r="C11" i="142"/>
  <c r="B11" i="142"/>
  <c r="D11" i="142" s="1"/>
  <c r="E10" i="142"/>
  <c r="E13" i="142" s="1"/>
  <c r="M9" i="142"/>
  <c r="J9" i="142"/>
  <c r="G9" i="142"/>
  <c r="C9" i="142"/>
  <c r="B9" i="142"/>
  <c r="D9" i="142" s="1"/>
  <c r="A9" i="142"/>
  <c r="M8" i="142"/>
  <c r="J8" i="142"/>
  <c r="G8" i="142"/>
  <c r="C8" i="142"/>
  <c r="B8" i="142"/>
  <c r="A8" i="142"/>
  <c r="L7" i="142"/>
  <c r="L10" i="142" s="1"/>
  <c r="L13" i="142" s="1"/>
  <c r="K7" i="142"/>
  <c r="K10" i="142" s="1"/>
  <c r="I7" i="142"/>
  <c r="I10" i="142" s="1"/>
  <c r="I13" i="142" s="1"/>
  <c r="H7" i="142"/>
  <c r="H10" i="142" s="1"/>
  <c r="J10" i="142" s="1"/>
  <c r="F7" i="142"/>
  <c r="F10" i="142" s="1"/>
  <c r="F13" i="142" s="1"/>
  <c r="E7" i="142"/>
  <c r="M6" i="142"/>
  <c r="J6" i="142"/>
  <c r="G6" i="142"/>
  <c r="C6" i="142"/>
  <c r="C7" i="142" s="1"/>
  <c r="B6" i="142"/>
  <c r="D6" i="142" s="1"/>
  <c r="J5" i="142"/>
  <c r="C5" i="142"/>
  <c r="B5" i="142"/>
  <c r="D5" i="142" s="1"/>
  <c r="J4" i="142"/>
  <c r="C4" i="142"/>
  <c r="B4" i="142"/>
  <c r="D4" i="142" s="1"/>
  <c r="M3" i="142"/>
  <c r="J3" i="142"/>
  <c r="G3" i="142"/>
  <c r="C3" i="142"/>
  <c r="B3" i="142"/>
  <c r="D3" i="142" s="1"/>
  <c r="F2" i="142"/>
  <c r="I2" i="142" s="1"/>
  <c r="L2" i="142" s="1"/>
  <c r="E2" i="142"/>
  <c r="H2" i="142" s="1"/>
  <c r="K2" i="142" s="1"/>
  <c r="C10" i="142" l="1"/>
  <c r="C13" i="142" s="1"/>
  <c r="D25" i="142"/>
  <c r="D20" i="142"/>
  <c r="D26" i="142"/>
  <c r="D8" i="142"/>
  <c r="J15" i="142"/>
  <c r="M10" i="142"/>
  <c r="K13" i="142"/>
  <c r="M13" i="142" s="1"/>
  <c r="D28" i="142"/>
  <c r="D24" i="142"/>
  <c r="G7" i="142"/>
  <c r="B15" i="142"/>
  <c r="C15" i="142"/>
  <c r="M7" i="142"/>
  <c r="H13" i="142"/>
  <c r="J13" i="142" s="1"/>
  <c r="J7" i="142"/>
  <c r="B7" i="142"/>
  <c r="B10" i="142" s="1"/>
  <c r="D12" i="142"/>
  <c r="D27" i="142"/>
  <c r="M15" i="142"/>
  <c r="G13" i="142"/>
  <c r="G10" i="142"/>
  <c r="D15" i="142" l="1"/>
  <c r="D10" i="142"/>
  <c r="B13" i="142"/>
  <c r="D13" i="142" s="1"/>
  <c r="D7" i="142"/>
  <c r="M31" i="141"/>
  <c r="C31" i="141"/>
  <c r="B31" i="141"/>
  <c r="D31" i="141" s="1"/>
  <c r="M30" i="141"/>
  <c r="C30" i="141"/>
  <c r="B30" i="141"/>
  <c r="C29" i="141"/>
  <c r="B29" i="141"/>
  <c r="C28" i="141"/>
  <c r="B28" i="141"/>
  <c r="D28" i="141" s="1"/>
  <c r="M28" i="141" s="1"/>
  <c r="J27" i="141"/>
  <c r="C27" i="141"/>
  <c r="B27" i="141"/>
  <c r="M26" i="141"/>
  <c r="C26" i="141"/>
  <c r="B26" i="141"/>
  <c r="D26" i="141" s="1"/>
  <c r="J25" i="141"/>
  <c r="C25" i="141"/>
  <c r="B25" i="141"/>
  <c r="D25" i="141" s="1"/>
  <c r="J24" i="141"/>
  <c r="C24" i="141"/>
  <c r="B24" i="141"/>
  <c r="D24" i="141" s="1"/>
  <c r="M23" i="141"/>
  <c r="I23" i="141"/>
  <c r="C23" i="141" s="1"/>
  <c r="H23" i="141"/>
  <c r="B23" i="141" s="1"/>
  <c r="G23" i="141"/>
  <c r="M20" i="141"/>
  <c r="J20" i="141"/>
  <c r="G20" i="141"/>
  <c r="D20" i="141"/>
  <c r="M19" i="141"/>
  <c r="J19" i="141"/>
  <c r="G19" i="141"/>
  <c r="C19" i="141"/>
  <c r="B19" i="141"/>
  <c r="M18" i="141"/>
  <c r="J18" i="141"/>
  <c r="G18" i="141"/>
  <c r="C18" i="141"/>
  <c r="B18" i="141"/>
  <c r="G15" i="141"/>
  <c r="L14" i="141"/>
  <c r="K14" i="141"/>
  <c r="M14" i="141" s="1"/>
  <c r="I14" i="141"/>
  <c r="H14" i="141"/>
  <c r="J14" i="141" s="1"/>
  <c r="F14" i="141"/>
  <c r="E14" i="141"/>
  <c r="G14" i="141" s="1"/>
  <c r="M11" i="141"/>
  <c r="J11" i="141"/>
  <c r="G11" i="141"/>
  <c r="C11" i="141"/>
  <c r="B11" i="141"/>
  <c r="D11" i="141" s="1"/>
  <c r="M10" i="141"/>
  <c r="J10" i="141"/>
  <c r="G10" i="141"/>
  <c r="C10" i="141"/>
  <c r="B10" i="141"/>
  <c r="D10" i="141" s="1"/>
  <c r="F9" i="141"/>
  <c r="F12" i="141" s="1"/>
  <c r="E9" i="141"/>
  <c r="G9" i="141" s="1"/>
  <c r="M8" i="141"/>
  <c r="J8" i="141"/>
  <c r="G8" i="141"/>
  <c r="D8" i="141"/>
  <c r="C8" i="141"/>
  <c r="B8" i="141"/>
  <c r="A8" i="141"/>
  <c r="M7" i="141"/>
  <c r="J7" i="141"/>
  <c r="G7" i="141"/>
  <c r="C7" i="141"/>
  <c r="B7" i="141"/>
  <c r="D7" i="141" s="1"/>
  <c r="A7" i="141"/>
  <c r="L6" i="141"/>
  <c r="L9" i="141" s="1"/>
  <c r="L12" i="141" s="1"/>
  <c r="K6" i="141"/>
  <c r="M6" i="141" s="1"/>
  <c r="I6" i="141"/>
  <c r="I9" i="141" s="1"/>
  <c r="I12" i="141" s="1"/>
  <c r="H6" i="141"/>
  <c r="H9" i="141" s="1"/>
  <c r="G6" i="141"/>
  <c r="F6" i="141"/>
  <c r="E6" i="141"/>
  <c r="M5" i="141"/>
  <c r="J5" i="141"/>
  <c r="G5" i="141"/>
  <c r="C5" i="141"/>
  <c r="B5" i="141"/>
  <c r="D5" i="141" s="1"/>
  <c r="M4" i="141"/>
  <c r="J4" i="141"/>
  <c r="G4" i="141"/>
  <c r="C4" i="141"/>
  <c r="B4" i="141"/>
  <c r="D4" i="141" s="1"/>
  <c r="I3" i="141"/>
  <c r="L3" i="141" s="1"/>
  <c r="H3" i="141"/>
  <c r="K3" i="141" s="1"/>
  <c r="F3" i="141"/>
  <c r="E3" i="141"/>
  <c r="P39" i="140"/>
  <c r="M39" i="140"/>
  <c r="J39" i="140"/>
  <c r="G39" i="140"/>
  <c r="C39" i="140"/>
  <c r="B39" i="140"/>
  <c r="P38" i="140"/>
  <c r="M38" i="140"/>
  <c r="J38" i="140"/>
  <c r="G38" i="140"/>
  <c r="C38" i="140"/>
  <c r="B38" i="140"/>
  <c r="P35" i="140"/>
  <c r="M35" i="140"/>
  <c r="J35" i="140"/>
  <c r="G35" i="140"/>
  <c r="C35" i="140"/>
  <c r="B35" i="140"/>
  <c r="D35" i="140" s="1"/>
  <c r="P34" i="140"/>
  <c r="M34" i="140"/>
  <c r="J34" i="140"/>
  <c r="G34" i="140"/>
  <c r="C34" i="140"/>
  <c r="B34" i="140"/>
  <c r="P33" i="140"/>
  <c r="M33" i="140"/>
  <c r="J33" i="140"/>
  <c r="G33" i="140"/>
  <c r="C33" i="140"/>
  <c r="B33" i="140"/>
  <c r="D33" i="140" s="1"/>
  <c r="O32" i="140"/>
  <c r="N32" i="140"/>
  <c r="P32" i="140" s="1"/>
  <c r="L32" i="140"/>
  <c r="K32" i="140"/>
  <c r="I32" i="140"/>
  <c r="H32" i="140"/>
  <c r="F32" i="140"/>
  <c r="E32" i="140"/>
  <c r="P30" i="140"/>
  <c r="M30" i="140"/>
  <c r="J30" i="140"/>
  <c r="G30" i="140"/>
  <c r="C30" i="140"/>
  <c r="B30" i="140"/>
  <c r="D30" i="140" s="1"/>
  <c r="P29" i="140"/>
  <c r="M29" i="140"/>
  <c r="J29" i="140"/>
  <c r="G29" i="140"/>
  <c r="C29" i="140"/>
  <c r="B29" i="140"/>
  <c r="D29" i="140" s="1"/>
  <c r="P28" i="140"/>
  <c r="M28" i="140"/>
  <c r="J28" i="140"/>
  <c r="G28" i="140"/>
  <c r="C28" i="140"/>
  <c r="B28" i="140"/>
  <c r="O27" i="140"/>
  <c r="N27" i="140"/>
  <c r="L27" i="140"/>
  <c r="K27" i="140"/>
  <c r="M27" i="140" s="1"/>
  <c r="I27" i="140"/>
  <c r="H27" i="140"/>
  <c r="F27" i="140"/>
  <c r="E27" i="140"/>
  <c r="P23" i="140"/>
  <c r="M23" i="140"/>
  <c r="J23" i="140"/>
  <c r="G23" i="140"/>
  <c r="D23" i="140"/>
  <c r="P22" i="140"/>
  <c r="M22" i="140"/>
  <c r="J22" i="140"/>
  <c r="G22" i="140"/>
  <c r="C22" i="140"/>
  <c r="B22" i="140"/>
  <c r="P21" i="140"/>
  <c r="M21" i="140"/>
  <c r="J21" i="140"/>
  <c r="G21" i="140"/>
  <c r="C21" i="140"/>
  <c r="B21" i="140"/>
  <c r="D21" i="140" s="1"/>
  <c r="P20" i="140"/>
  <c r="M20" i="140"/>
  <c r="J20" i="140"/>
  <c r="G20" i="140"/>
  <c r="C20" i="140"/>
  <c r="B20" i="140"/>
  <c r="P19" i="140"/>
  <c r="M19" i="140"/>
  <c r="J19" i="140"/>
  <c r="G19" i="140"/>
  <c r="C19" i="140"/>
  <c r="B19" i="140"/>
  <c r="P16" i="140"/>
  <c r="M16" i="140"/>
  <c r="J16" i="140"/>
  <c r="G16" i="140"/>
  <c r="D16" i="140"/>
  <c r="O15" i="140"/>
  <c r="N15" i="140"/>
  <c r="P15" i="140" s="1"/>
  <c r="L15" i="140"/>
  <c r="K15" i="140"/>
  <c r="I15" i="140"/>
  <c r="H15" i="140"/>
  <c r="F15" i="140"/>
  <c r="E15" i="140"/>
  <c r="P12" i="140"/>
  <c r="M12" i="140"/>
  <c r="J12" i="140"/>
  <c r="G12" i="140"/>
  <c r="C12" i="140"/>
  <c r="B12" i="140"/>
  <c r="P11" i="140"/>
  <c r="M11" i="140"/>
  <c r="J11" i="140"/>
  <c r="G11" i="140"/>
  <c r="C11" i="140"/>
  <c r="D11" i="140" s="1"/>
  <c r="B11" i="140"/>
  <c r="P9" i="140"/>
  <c r="M9" i="140"/>
  <c r="J9" i="140"/>
  <c r="G9" i="140"/>
  <c r="C9" i="140"/>
  <c r="B9" i="140"/>
  <c r="P8" i="140"/>
  <c r="M8" i="140"/>
  <c r="J8" i="140"/>
  <c r="G8" i="140"/>
  <c r="C8" i="140"/>
  <c r="B8" i="140"/>
  <c r="O7" i="140"/>
  <c r="O10" i="140" s="1"/>
  <c r="O13" i="140" s="1"/>
  <c r="N7" i="140"/>
  <c r="N10" i="140" s="1"/>
  <c r="L7" i="140"/>
  <c r="L10" i="140" s="1"/>
  <c r="L13" i="140" s="1"/>
  <c r="K7" i="140"/>
  <c r="K10" i="140" s="1"/>
  <c r="M10" i="140" s="1"/>
  <c r="I7" i="140"/>
  <c r="I10" i="140" s="1"/>
  <c r="I13" i="140" s="1"/>
  <c r="H7" i="140"/>
  <c r="H10" i="140" s="1"/>
  <c r="H13" i="140" s="1"/>
  <c r="F7" i="140"/>
  <c r="F10" i="140" s="1"/>
  <c r="F13" i="140" s="1"/>
  <c r="E7" i="140"/>
  <c r="E10" i="140" s="1"/>
  <c r="P6" i="140"/>
  <c r="M6" i="140"/>
  <c r="J6" i="140"/>
  <c r="G6" i="140"/>
  <c r="C6" i="140"/>
  <c r="B6" i="140"/>
  <c r="D6" i="140" s="1"/>
  <c r="P5" i="140"/>
  <c r="M5" i="140"/>
  <c r="J5" i="140"/>
  <c r="G5" i="140"/>
  <c r="C5" i="140"/>
  <c r="B5" i="140"/>
  <c r="O4" i="140"/>
  <c r="N4" i="140"/>
  <c r="L4" i="140"/>
  <c r="K4" i="140"/>
  <c r="I4" i="140"/>
  <c r="H4" i="140"/>
  <c r="J4" i="140" s="1"/>
  <c r="F4" i="140"/>
  <c r="C4" i="140" s="1"/>
  <c r="E4" i="140"/>
  <c r="B4" i="140" s="1"/>
  <c r="P3" i="140"/>
  <c r="M3" i="140"/>
  <c r="J3" i="140"/>
  <c r="G3" i="140"/>
  <c r="C3" i="140"/>
  <c r="B3" i="140"/>
  <c r="F2" i="140"/>
  <c r="I2" i="140" s="1"/>
  <c r="L2" i="140" s="1"/>
  <c r="O2" i="140" s="1"/>
  <c r="E2" i="140"/>
  <c r="H2" i="140" s="1"/>
  <c r="K2" i="140" s="1"/>
  <c r="N2" i="140" s="1"/>
  <c r="D18" i="141" l="1"/>
  <c r="D27" i="141"/>
  <c r="J6" i="141"/>
  <c r="C6" i="141"/>
  <c r="C9" i="141" s="1"/>
  <c r="C12" i="141" s="1"/>
  <c r="D30" i="141"/>
  <c r="D19" i="141"/>
  <c r="D23" i="141"/>
  <c r="J23" i="141"/>
  <c r="D29" i="141"/>
  <c r="M29" i="141" s="1"/>
  <c r="M4" i="140"/>
  <c r="D28" i="140"/>
  <c r="D9" i="140"/>
  <c r="D5" i="140"/>
  <c r="D19" i="140"/>
  <c r="J27" i="140"/>
  <c r="D22" i="140"/>
  <c r="D38" i="140"/>
  <c r="D4" i="140"/>
  <c r="D34" i="140"/>
  <c r="J13" i="140"/>
  <c r="M7" i="140"/>
  <c r="P4" i="140"/>
  <c r="D12" i="140"/>
  <c r="B15" i="140"/>
  <c r="B27" i="140"/>
  <c r="C15" i="140"/>
  <c r="D8" i="140"/>
  <c r="D20" i="140"/>
  <c r="C27" i="140"/>
  <c r="G32" i="140"/>
  <c r="M15" i="140"/>
  <c r="J32" i="140"/>
  <c r="J15" i="140"/>
  <c r="M32" i="140"/>
  <c r="J7" i="140"/>
  <c r="G15" i="140"/>
  <c r="P27" i="140"/>
  <c r="C32" i="140"/>
  <c r="D39" i="140"/>
  <c r="H12" i="141"/>
  <c r="J12" i="141" s="1"/>
  <c r="J9" i="141"/>
  <c r="B14" i="141"/>
  <c r="K9" i="141"/>
  <c r="C14" i="141"/>
  <c r="E12" i="141"/>
  <c r="G12" i="141" s="1"/>
  <c r="B6" i="141"/>
  <c r="G10" i="140"/>
  <c r="E13" i="140"/>
  <c r="G13" i="140" s="1"/>
  <c r="N13" i="140"/>
  <c r="P13" i="140" s="1"/>
  <c r="P10" i="140"/>
  <c r="K13" i="140"/>
  <c r="M13" i="140" s="1"/>
  <c r="G4" i="140"/>
  <c r="G27" i="140"/>
  <c r="B7" i="140"/>
  <c r="P7" i="140"/>
  <c r="J10" i="140"/>
  <c r="C7" i="140"/>
  <c r="C10" i="140" s="1"/>
  <c r="C13" i="140" s="1"/>
  <c r="D3" i="140"/>
  <c r="B32" i="140"/>
  <c r="D32" i="140" s="1"/>
  <c r="G7" i="140"/>
  <c r="D15" i="140" l="1"/>
  <c r="D27" i="140"/>
  <c r="K12" i="141"/>
  <c r="M12" i="141" s="1"/>
  <c r="M9" i="141"/>
  <c r="D14" i="141"/>
  <c r="B9" i="141"/>
  <c r="D6" i="141"/>
  <c r="B10" i="140"/>
  <c r="D7" i="140"/>
  <c r="D9" i="141" l="1"/>
  <c r="B12" i="141"/>
  <c r="D12" i="141" s="1"/>
  <c r="D10" i="140"/>
  <c r="B13" i="140"/>
  <c r="D13" i="140" s="1"/>
  <c r="O32" i="15" l="1"/>
  <c r="O30" i="15"/>
  <c r="O29" i="15"/>
  <c r="AQ18" i="15" l="1"/>
  <c r="AT40" i="15" l="1"/>
</calcChain>
</file>

<file path=xl/sharedStrings.xml><?xml version="1.0" encoding="utf-8"?>
<sst xmlns="http://schemas.openxmlformats.org/spreadsheetml/2006/main" count="2325" uniqueCount="453">
  <si>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</si>
  <si>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</si>
  <si>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</si>
  <si>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</si>
  <si>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</si>
  <si>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</si>
  <si>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</si>
  <si>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</si>
  <si>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</si>
  <si>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</si>
  <si>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</si>
  <si>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</si>
  <si>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</si>
  <si>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</si>
  <si>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</si>
  <si>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</si>
  <si>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</si>
  <si>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</si>
  <si>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</si>
  <si>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</si>
  <si>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</si>
  <si>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</si>
  <si>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</si>
  <si>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</si>
  <si>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</si>
  <si>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</si>
  <si>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</si>
  <si>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</si>
  <si>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</si>
  <si>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</si>
  <si>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</si>
  <si>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</si>
  <si>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</si>
  <si>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</si>
  <si>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</si>
  <si>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</si>
  <si>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</si>
  <si>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</si>
  <si>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</si>
  <si>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</si>
  <si>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</si>
  <si>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</si>
  <si>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</si>
  <si>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</si>
  <si>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</si>
  <si>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</si>
  <si>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</si>
  <si>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</si>
  <si>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</si>
  <si>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</si>
  <si>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</si>
  <si>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</si>
  <si>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</si>
  <si>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</si>
  <si>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</si>
  <si>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</si>
  <si>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</si>
  <si>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</si>
  <si>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</si>
  <si>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</si>
  <si>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</si>
  <si>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</si>
  <si>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</si>
  <si>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</si>
  <si>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</si>
  <si>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</si>
  <si>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</si>
  <si>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</si>
  <si>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</si>
  <si>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</si>
  <si>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</si>
  <si>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</si>
  <si>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</si>
  <si>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</si>
  <si>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</si>
  <si>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</si>
  <si>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</si>
  <si>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</si>
  <si>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</si>
  <si>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</si>
  <si>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</si>
  <si>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</si>
  <si>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</si>
  <si>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</si>
  <si>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</si>
  <si>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</si>
  <si>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</si>
  <si>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</si>
  <si>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</si>
  <si>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</si>
  <si>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</si>
  <si>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</si>
  <si>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</si>
  <si>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</si>
  <si>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</si>
  <si>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</si>
  <si>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</si>
  <si>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</si>
  <si>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</si>
  <si>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</si>
  <si>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</si>
  <si>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</si>
  <si>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</si>
  <si>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</si>
  <si>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</si>
  <si>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</si>
  <si>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</si>
  <si>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</si>
  <si>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</si>
  <si>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</si>
  <si>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</si>
  <si>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</si>
  <si>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</si>
  <si>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</si>
  <si>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</si>
  <si>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</si>
  <si>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</si>
  <si>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</si>
  <si>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</si>
  <si>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</si>
  <si>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</si>
  <si>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</si>
  <si>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</si>
  <si>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</si>
  <si>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</si>
  <si>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</si>
  <si>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</si>
  <si>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</si>
  <si>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</si>
  <si>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</si>
  <si>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</si>
  <si>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</si>
  <si>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</si>
  <si>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</si>
  <si>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</si>
  <si>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</si>
  <si>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</si>
  <si>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</si>
  <si>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</si>
  <si>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</si>
  <si>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</si>
  <si>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</si>
  <si>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</si>
  <si>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</si>
  <si>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</si>
  <si>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</si>
  <si>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</si>
  <si>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</si>
  <si>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</si>
  <si>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</si>
  <si>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</si>
  <si>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</si>
  <si>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</si>
  <si>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</si>
  <si>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</si>
  <si>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</si>
  <si>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</si>
  <si>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</si>
  <si>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</si>
  <si>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</si>
  <si>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</si>
  <si>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</si>
  <si>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</si>
  <si>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</si>
  <si>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</si>
  <si>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</si>
  <si>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</si>
  <si>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</si>
  <si>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</si>
  <si>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</si>
  <si>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</si>
  <si>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</si>
  <si>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</si>
  <si>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</si>
  <si>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</si>
  <si>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</si>
  <si>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</si>
  <si>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</si>
  <si>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</si>
  <si>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</si>
  <si>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</si>
  <si>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</si>
  <si>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</si>
  <si>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</si>
  <si>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</si>
  <si>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</si>
  <si>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</si>
  <si>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</si>
  <si>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</si>
  <si>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</si>
  <si>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</si>
  <si>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</si>
  <si>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</si>
  <si>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</si>
  <si>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</si>
  <si>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</si>
  <si>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</si>
  <si>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</si>
  <si>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</si>
  <si>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</si>
  <si>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</si>
  <si>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</si>
  <si>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</si>
  <si>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</si>
  <si>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</si>
  <si>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</si>
  <si>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</si>
  <si>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</si>
  <si>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</si>
  <si>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</si>
  <si>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Arval &amp; Leasing Solutions</t>
  </si>
  <si>
    <t>Investment &amp; Protection Services</t>
  </si>
  <si>
    <t>Insurance</t>
  </si>
  <si>
    <t>Global Banking</t>
  </si>
  <si>
    <t>Global Markets</t>
  </si>
  <si>
    <t>Securities Services</t>
  </si>
  <si>
    <t>30.06.22</t>
  </si>
  <si>
    <t>30.06.22***</t>
  </si>
  <si>
    <t>2Q22</t>
  </si>
  <si>
    <t>4Q22</t>
  </si>
  <si>
    <t>3Q22</t>
  </si>
  <si>
    <t>Average loan outstandings (€bn)</t>
  </si>
  <si>
    <t>30.09.22***</t>
  </si>
  <si>
    <t>30.09.22</t>
  </si>
  <si>
    <t>Book value per share (€bn)</t>
  </si>
  <si>
    <t>31.12.22</t>
  </si>
  <si>
    <t>31.12.22***</t>
  </si>
  <si>
    <t>1Q23</t>
  </si>
  <si>
    <t>Net Income from discontinued activities</t>
  </si>
  <si>
    <t xml:space="preserve">BNL bc (including 2/3 of Private Banking) </t>
  </si>
  <si>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</si>
  <si>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</si>
  <si>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</si>
  <si>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</si>
  <si>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</si>
  <si>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</si>
  <si>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</si>
  <si>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</si>
  <si>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</si>
  <si>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</si>
  <si>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</si>
  <si>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</si>
  <si>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</si>
  <si>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</si>
  <si>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</si>
  <si>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</si>
  <si>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t>CPBF (including 2/3 of Private Banking)</t>
  </si>
  <si>
    <t xml:space="preserve">CPBB (including 2/3 of Private Banking) </t>
  </si>
  <si>
    <t>CPBL (including 2/3 of Private Banking)</t>
  </si>
  <si>
    <t>31.12.22*</t>
  </si>
  <si>
    <t>*31.12.22 restated according IFRS17 and 9</t>
  </si>
  <si>
    <t>31.12.23</t>
  </si>
  <si>
    <t>31.12.23***</t>
  </si>
  <si>
    <t>4Q23</t>
  </si>
  <si>
    <t>31.03.24</t>
  </si>
  <si>
    <t>31.03.24***</t>
  </si>
  <si>
    <t>1Q24</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</si>
  <si>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</si>
  <si>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</si>
  <si>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</si>
  <si>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</si>
  <si>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</si>
  <si>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</si>
  <si>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</si>
  <si>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</si>
  <si>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</si>
  <si>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</si>
  <si>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</si>
  <si>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</si>
  <si>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</si>
  <si>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</si>
  <si>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30.06.24***</t>
  </si>
  <si>
    <t>30.06.24</t>
  </si>
  <si>
    <t xml:space="preserve">incl. net interest revenue </t>
  </si>
  <si>
    <t xml:space="preserve">incl. fees     </t>
  </si>
  <si>
    <t>3Q24</t>
  </si>
  <si>
    <t>30.09.24</t>
  </si>
  <si>
    <t>30.09.24***</t>
  </si>
  <si>
    <t>Average outstandings 
(€bn)</t>
  </si>
  <si>
    <t>Loans</t>
  </si>
  <si>
    <t>Off balance sheet savings (€bn)</t>
  </si>
  <si>
    <t>Deposits</t>
  </si>
  <si>
    <t>Assets under management</t>
  </si>
  <si>
    <t>Var.</t>
  </si>
  <si>
    <t>Restatement of attributable costs (Internal Distributors)</t>
  </si>
  <si>
    <t>31.12.24</t>
  </si>
  <si>
    <t>31.12.24***</t>
  </si>
  <si>
    <t>4Q24</t>
  </si>
  <si>
    <t>Restatement of the volatility (Insurance business)</t>
  </si>
  <si>
    <t>1Q25</t>
  </si>
  <si>
    <t>31.03.25</t>
  </si>
  <si>
    <t xml:space="preserve">1Q25 </t>
  </si>
  <si>
    <t>CPB in the Eurozone*</t>
  </si>
  <si>
    <t>incl. CPBF *</t>
  </si>
  <si>
    <t>Gross operating profit</t>
  </si>
  <si>
    <t>Cost/Income (%)</t>
  </si>
  <si>
    <t>Revenues</t>
  </si>
  <si>
    <t xml:space="preserve">RWA </t>
  </si>
  <si>
    <t xml:space="preserve">Allocated Equity (YTD) </t>
  </si>
  <si>
    <t>RONE (annualised basis)</t>
  </si>
  <si>
    <t>Individual customers</t>
  </si>
  <si>
    <t>inc. Mortgages</t>
  </si>
  <si>
    <t>incl. current accounts</t>
  </si>
  <si>
    <t>incl. savings accounts</t>
  </si>
  <si>
    <t>incl. term deposits</t>
  </si>
  <si>
    <t>Life insurance</t>
  </si>
  <si>
    <t>Mutual funds</t>
  </si>
  <si>
    <t>incl. BNL</t>
  </si>
  <si>
    <t>incl. CPBB</t>
  </si>
  <si>
    <t>incl. CPBL</t>
  </si>
  <si>
    <t>EM</t>
  </si>
  <si>
    <t>incl. Personal Finance</t>
  </si>
  <si>
    <t>incl. Arval &amp; Leasing Solutions</t>
  </si>
  <si>
    <t>Allocated Equity (YTD)</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</si>
  <si>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</si>
  <si>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</si>
  <si>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</si>
  <si>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</si>
  <si>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</si>
  <si>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</si>
  <si>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</si>
  <si>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</si>
  <si>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</si>
  <si>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</si>
  <si>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</si>
  <si>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</si>
  <si>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</si>
  <si>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</si>
  <si>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</si>
  <si>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</si>
  <si>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 xml:space="preserve">Other Results </t>
  </si>
  <si>
    <t>Business indicators (in €bn)</t>
  </si>
  <si>
    <t xml:space="preserve">Gross Written Premiums  </t>
  </si>
  <si>
    <t>o/w Gross Written Premiums Savings</t>
  </si>
  <si>
    <t>o/w Gross Written Premiums Protection</t>
  </si>
  <si>
    <t>spreadsheet 8</t>
  </si>
  <si>
    <t>spreadsheet 9</t>
  </si>
  <si>
    <t>Dashboards / Tableaux de bord</t>
  </si>
  <si>
    <t>****Including IFRS 9 transitional provisions (CRR3)</t>
  </si>
  <si>
    <t>30.06.25</t>
  </si>
  <si>
    <t>2Q25</t>
  </si>
  <si>
    <t>10,6%</t>
  </si>
  <si>
    <t>97,0</t>
  </si>
  <si>
    <t xml:space="preserve">2Q25 </t>
  </si>
  <si>
    <t>31.03.25*</t>
  </si>
  <si>
    <t>30.06.25*</t>
  </si>
  <si>
    <t>* excl. PEL/CEL for CPBF</t>
  </si>
  <si>
    <t>Global banking - loans (€bn)</t>
  </si>
  <si>
    <t>Global banking - deposits (€bn)</t>
  </si>
  <si>
    <t>Securities services - AuC (€bn)</t>
  </si>
  <si>
    <t>Securities services - AuA (€bn)</t>
  </si>
  <si>
    <t>Securities services - transactions (m)</t>
  </si>
  <si>
    <t>3Q25</t>
  </si>
  <si>
    <t>30.09.25*</t>
  </si>
  <si>
    <t>30.09.25</t>
  </si>
  <si>
    <t>10.3%</t>
  </si>
  <si>
    <t xml:space="preserve">3Q25 </t>
  </si>
  <si>
    <t>Loans and customer funds</t>
  </si>
  <si>
    <t>incl.  New Digital Businesses</t>
  </si>
  <si>
    <t>&amp; Personal Investors*</t>
  </si>
  <si>
    <t>31.12.25</t>
  </si>
  <si>
    <t>31.12.25*</t>
  </si>
  <si>
    <t>4Q25</t>
  </si>
  <si>
    <t xml:space="preserve">2025 </t>
  </si>
  <si>
    <t xml:space="preserve">4Q25 </t>
  </si>
  <si>
    <t>Corporate Center : restatement related to insurance activities of the volatility (IFRS9) and attributable costs (internal distributors)</t>
  </si>
  <si>
    <t>Corporate Center excl. restatement related to insurance activities of the volatility (IFRS9) and attributable costs (internal distributors)</t>
  </si>
  <si>
    <t>Corporate Center</t>
  </si>
  <si>
    <t xml:space="preserve">As a reminder, on 16 March 2026, BNP Paribas quarterly series for 2025, restated to reflect, among other things, the reorganization of Global Capital Markets within CIB, the evolution of the sharing agreement betwpublishedeen Wealth Management and CPBS, the transfer of 50% of Kantox from New Digital Businesses to Global Markets and the evolution of the main components of IPS and central costs allocation following the integration of AXA IM and into Asset Management. This presentation reflects this restatement. </t>
  </si>
  <si>
    <t>Pour rappel, BNP Paribas a publié le 16 mars 2026 des séries trimestrielles de l’année 2025 recomposées pour tenir compte notamment de la réorganisation de Global Capital Markets au sein de CIB, l’évolution de partage des revenus entre Wealth Management et CPBS, le transfert de 50% de Kantox des Nouveaux Métiers Digitaux vers Global Markets et l’évolution des composantes d’IPS et l’allocation des coûts centraux suite à l’intégration d’AXA IM dans l’Asset Management. Cette présentation reprend cette recomposition.</t>
  </si>
  <si>
    <t>Group results (2025 restated) / Résultats du Groupe (2025 restated)</t>
  </si>
  <si>
    <t>1Q26</t>
  </si>
  <si>
    <t>31.03.26*</t>
  </si>
  <si>
    <t>31.03.26</t>
  </si>
  <si>
    <t xml:space="preserve">1Q26 </t>
  </si>
  <si>
    <t>Costs of legal risks on financial instruments</t>
  </si>
  <si>
    <t>o/w Asset Management</t>
  </si>
  <si>
    <t>o/w Wealth Management 
&amp; Real Estate *</t>
  </si>
  <si>
    <t>* Including IPS Investments</t>
  </si>
  <si>
    <t xml:space="preserve">Group results, reported and restated for 2025 figures </t>
  </si>
  <si>
    <t xml:space="preserve">Costs of legal risks on financial instruments </t>
  </si>
  <si>
    <t>BNP PARIBAS by core businesses vs. Restated 2025</t>
  </si>
  <si>
    <t>Cost/income</t>
  </si>
  <si>
    <t>Personal Finance</t>
  </si>
  <si>
    <t>Commercial &amp; Personal Banking Services 
(CPBS) *</t>
  </si>
  <si>
    <t>Commercial &amp; Personal Banking (CPB)</t>
  </si>
  <si>
    <t>Specialised Businesses</t>
  </si>
  <si>
    <t>Total CPB *</t>
  </si>
  <si>
    <t>spreadsheet 3 to 7</t>
  </si>
  <si>
    <t>spreadsheet 10</t>
  </si>
  <si>
    <t xml:space="preserve">spreadsheet BNP Paribas &amp; BNPP by core businesses </t>
  </si>
  <si>
    <r>
      <t>SECOND QUARTER 2026 RESULTS /</t>
    </r>
    <r>
      <rPr>
        <b/>
        <sz val="18.399999999999999"/>
        <color rgb="FFFF0000"/>
        <rFont val="Arial"/>
        <family val="2"/>
      </rPr>
      <t xml:space="preserve"> </t>
    </r>
    <r>
      <rPr>
        <b/>
        <sz val="16"/>
        <rFont val="Arial"/>
        <family val="2"/>
      </rPr>
      <t>RÉSULTATS AU 30 JUIN 2026</t>
    </r>
  </si>
  <si>
    <t xml:space="preserve">2Q26 </t>
  </si>
  <si>
    <t>Commercial, Personal Banking &amp; Services (including 100% of Private Banking)1</t>
  </si>
  <si>
    <t>Pre-Tax Income of Commercial, Personal Banking &amp; Services</t>
  </si>
  <si>
    <t xml:space="preserve">Allocated Equity (€bn, year to date; including 2/3 of Private Banking) </t>
  </si>
  <si>
    <t>Commercial, Personal Banking &amp; Services - excl. PEL/CEL (including 100% of Private Banking)1</t>
  </si>
  <si>
    <t>Commercial, Personal Banking &amp; Services (including 2/3 of Private Banking)</t>
  </si>
  <si>
    <t>Commercial, Personal Banking &amp; Services - excl. PEL/CEL (including 2/3 of Private Banking)</t>
  </si>
  <si>
    <t>Commercial &amp; Personal Banking (including 100% of Private Banking)1</t>
  </si>
  <si>
    <t>Pre-Tax Income of Commercial &amp; Personal Banking</t>
  </si>
  <si>
    <t>Commercial &amp; Personal Banking - excl. PEL/CEL (including 100% of Private Banking)1</t>
  </si>
  <si>
    <t>Commercial &amp; Personal Banking (including 2/3 of Private Banking)</t>
  </si>
  <si>
    <t>Commercial &amp; Personal Banking - excl. PEL/CEL (including 2/3 of Private Banking)</t>
  </si>
  <si>
    <t>Commercial &amp; Personal Banking in the Eurozone (including 100% of Private Banking)1</t>
  </si>
  <si>
    <t>Pre-Tax Income of Commercial &amp; Personal Banking in the Eurozone</t>
  </si>
  <si>
    <t>Commercial &amp; Personal Banking in the Eurozone - excl. PEL/CEL (including 100% of Private Banking)1</t>
  </si>
  <si>
    <t>Commercial &amp; Personal Banking in the Eurozone (including 2/3 of Private Banking)</t>
  </si>
  <si>
    <t>Commercial &amp; Personal Banking in the Eurozone - excl. PEL/CEL (including 2/3 of Private Banking)</t>
  </si>
  <si>
    <t>CPBF (including 100% of Private Banking)1</t>
  </si>
  <si>
    <t>Pre-Tax Income of CPBF</t>
  </si>
  <si>
    <t>CPBF - excl. PEL/CEL (including 100% of Private Banking)1</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</si>
  <si>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</si>
  <si>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</si>
  <si>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CPBF - excl. PEL/CEL (including 2/3 of Private Banking)</t>
  </si>
  <si>
    <t>BNL bc (including 100% of Private Banking)1</t>
  </si>
  <si>
    <t>Pre-Tax Income of BNL bc</t>
  </si>
  <si>
    <t>CPBB (including 100% of Private Banking)1</t>
  </si>
  <si>
    <t>Pre-Tax Income of CPBB</t>
  </si>
  <si>
    <t>CPBL (including 100% of Private Banking)1</t>
  </si>
  <si>
    <t>Pre-Tax Income of CPBL</t>
  </si>
  <si>
    <t>Europe-Mediterranean (including 100% of Private Banking)1</t>
  </si>
  <si>
    <t>Pre-Tax Income of Europe-Mediterranean</t>
  </si>
  <si>
    <t>Specialised businesses (Personal Finance, Arval &amp; Leasing Solutions, New Digital Businesses &amp; Personal Investors including 100% of Private Banking)1</t>
  </si>
  <si>
    <t>Pre-Tax Income of the specialised businesses</t>
  </si>
  <si>
    <t>New Digital Businesses &amp; Personal Investors (including 100% of Private Banking)1</t>
  </si>
  <si>
    <t>Pre-Tax Income of New Digital Businesses &amp; Personal Investors</t>
  </si>
  <si>
    <t>Average Loans personal Investors (€bn)</t>
  </si>
  <si>
    <t>Average deposits personal Investors (€bn)</t>
  </si>
  <si>
    <t>AUM Personal Investors (€bn)</t>
  </si>
  <si>
    <t>European Customer Orders (millions) of Personal Investors</t>
  </si>
  <si>
    <t>Corporate and Institutional Banking</t>
  </si>
  <si>
    <t>Corporate Center (Total)</t>
  </si>
  <si>
    <t>%Change</t>
  </si>
  <si>
    <t>%Change2Q25</t>
  </si>
  <si>
    <t xml:space="preserve">%Change1Q26 </t>
  </si>
  <si>
    <t>%Change1H25</t>
  </si>
  <si>
    <t xml:space="preserve">1H26 </t>
  </si>
  <si>
    <t>1H25</t>
  </si>
  <si>
    <t>Total Specialised Businesses *</t>
  </si>
  <si>
    <t>30.06.26</t>
  </si>
  <si>
    <t>30.06.26*</t>
  </si>
  <si>
    <t>2Q26</t>
  </si>
  <si>
    <t>Revenues (including 100% of Private Banking)*</t>
  </si>
  <si>
    <t>with 2/3 of Private Banking, including PEL/CEL for CPBF</t>
  </si>
  <si>
    <t>²%</t>
  </si>
  <si>
    <t xml:space="preserve">Income Attributable to Wealth Management  </t>
  </si>
  <si>
    <t xml:space="preserve">Asset Management </t>
  </si>
  <si>
    <t>Wealth Management &amp; Real Estate (including IPS Investments)</t>
  </si>
  <si>
    <t>*CRR3 since 31.03.25 ; CRR2 before</t>
  </si>
  <si>
    <t xml:space="preserve">Net asset flows ** </t>
  </si>
  <si>
    <t>** Excluding Ageas net asset flows</t>
  </si>
  <si>
    <t xml:space="preserve">Net asset flows**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</si>
</sst>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 numFmtId="348" formatCode="#,##0_ ;\-#,##0\ "/>
    <numFmt numFmtId="349" formatCode="#,##0.0_ ;\-#,##0.0\ "/>
    <numFmt numFmtId="350" formatCode="0_ ;\-0\ "/>
  </numFmts>
  <fonts count="34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b/>
      <sz val="18.399999999999999"/>
      <color rgb="FFFF0000"/>
      <name val="Arial"/>
      <family val="2"/>
    </font>
    <font>
      <sz val="8"/>
      <color theme="0"/>
      <name val="Arial Narrow"/>
      <family val="2"/>
    </font>
    <font>
      <b/>
      <sz val="8"/>
      <color indexed="9"/>
      <name val="Arial Narrow"/>
      <family val="2"/>
    </font>
    <font>
      <b/>
      <sz val="10"/>
      <color rgb="FF00685E"/>
      <name val="Arial Narrow"/>
      <family val="2"/>
    </font>
    <font>
      <sz val="11"/>
      <color theme="0"/>
      <name val="Arial Narrow"/>
      <family val="2"/>
    </font>
    <font>
      <i/>
      <sz val="14"/>
      <name val="Arial Narrow"/>
      <family val="2"/>
    </font>
    <font>
      <b/>
      <sz val="14"/>
      <color indexed="8"/>
      <name val="Arial Narrow"/>
      <family val="2"/>
    </font>
    <font>
      <b/>
      <sz val="14"/>
      <name val="Arial Narrow"/>
      <family val="2"/>
    </font>
    <font>
      <sz val="14"/>
      <name val="Arial Narrow"/>
      <family val="2"/>
    </font>
  </fonts>
  <fills count="96">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
      <patternFill patternType="solid">
        <fgColor theme="0" tint="-0.14999847407452621"/>
        <bgColor indexed="9"/>
      </patternFill>
    </fill>
    <fill>
      <patternFill patternType="solid">
        <fgColor theme="0" tint="-0.14999847407452621"/>
        <bgColor indexed="64"/>
      </patternFill>
    </fill>
  </fills>
  <borders count="87">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right style="thin">
        <color rgb="FF7D7D7D"/>
      </right>
      <top style="thin">
        <color theme="1" tint="0.499984740745262"/>
      </top>
      <bottom/>
      <diagonal/>
    </border>
    <border>
      <left style="thin">
        <color rgb="FF7D7D7D"/>
      </left>
      <right/>
      <top style="thin">
        <color theme="1" tint="0.499984740745262"/>
      </top>
      <bottom/>
      <diagonal/>
    </border>
    <border>
      <left/>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rgb="FF7D7D7D"/>
      </bottom>
      <diagonal/>
    </border>
    <border>
      <left style="thin">
        <color theme="1" tint="0.499984740745262"/>
      </left>
      <right/>
      <top/>
      <bottom style="thin">
        <color rgb="FF7D7D7D"/>
      </bottom>
      <diagonal/>
    </border>
    <border>
      <left/>
      <right/>
      <top/>
      <bottom style="thin">
        <color theme="1" tint="0.499984740745262"/>
      </bottom>
      <diagonal/>
    </border>
    <border>
      <left style="thin">
        <color rgb="FF7D7D7D"/>
      </left>
      <right/>
      <top/>
      <bottom style="thin">
        <color theme="1" tint="0.499984740745262"/>
      </bottom>
      <diagonal/>
    </border>
    <border>
      <left/>
      <right style="thin">
        <color rgb="FF7D7D7D"/>
      </right>
      <top/>
      <bottom style="thin">
        <color theme="1" tint="0.499984740745262"/>
      </bottom>
      <diagonal/>
    </border>
    <border>
      <left/>
      <right style="thin">
        <color rgb="FF7D7D7D"/>
      </right>
      <top style="thin">
        <color rgb="FF7D7D7D"/>
      </top>
      <bottom style="thin">
        <color theme="1" tint="0.499984740745262"/>
      </bottom>
      <diagonal/>
    </border>
    <border>
      <left style="thin">
        <color rgb="FF7D7D7D"/>
      </left>
      <right/>
      <top style="thin">
        <color rgb="FF7D7D7D"/>
      </top>
      <bottom style="thin">
        <color theme="1" tint="0.499984740745262"/>
      </bottom>
      <diagonal/>
    </border>
    <border>
      <left/>
      <right/>
      <top style="thin">
        <color rgb="FF7D7D7D"/>
      </top>
      <bottom style="thin">
        <color theme="1" tint="0.499984740745262"/>
      </bottom>
      <diagonal/>
    </border>
    <border>
      <left style="thin">
        <color rgb="FF7D7D7D"/>
      </left>
      <right/>
      <top style="thin">
        <color indexed="64"/>
      </top>
      <bottom/>
      <diagonal/>
    </border>
    <border>
      <left/>
      <right style="thin">
        <color indexed="64"/>
      </right>
      <top style="thin">
        <color indexed="64"/>
      </top>
      <bottom/>
      <diagonal/>
    </border>
    <border>
      <left/>
      <right style="thin">
        <color indexed="64"/>
      </right>
      <top/>
      <bottom style="thin">
        <color rgb="FF7D7D7D"/>
      </bottom>
      <diagonal/>
    </border>
    <border>
      <left/>
      <right/>
      <top style="thin">
        <color auto="1"/>
      </top>
      <bottom/>
      <diagonal/>
    </border>
    <border>
      <left/>
      <right/>
      <top style="thin">
        <color rgb="FF7A7A7A"/>
      </top>
      <bottom/>
      <diagonal/>
    </border>
    <border>
      <left/>
      <right/>
      <top style="medium">
        <color rgb="FF7A7A7A"/>
      </top>
      <bottom/>
      <diagonal/>
    </border>
  </borders>
  <cellStyleXfs count="56652">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3" fillId="0" borderId="0"/>
    <xf numFmtId="0" fontId="314"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5"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6"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7"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3" fillId="0" borderId="0" applyFont="0" applyFill="0" applyBorder="0" applyAlignment="0" applyProtection="0"/>
    <xf numFmtId="0" fontId="4" fillId="0" borderId="0"/>
    <xf numFmtId="43" fontId="32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4" fillId="0" borderId="0" applyNumberFormat="0" applyFill="0" applyBorder="0" applyAlignment="0" applyProtection="0">
      <alignment vertical="center"/>
    </xf>
    <xf numFmtId="43" fontId="325" fillId="0" borderId="0" applyFont="0" applyFill="0" applyBorder="0" applyAlignment="0" applyProtection="0"/>
    <xf numFmtId="9" fontId="325" fillId="0" borderId="0" applyFont="0" applyFill="0" applyBorder="0" applyAlignment="0" applyProtection="0"/>
  </cellStyleXfs>
  <cellXfs count="448">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0" fontId="50" fillId="4" borderId="0" xfId="56370" applyFont="1" applyFill="1"/>
    <xf numFmtId="178" fontId="308" fillId="0" borderId="0" xfId="15" quotePrefix="1" applyNumberFormat="1" applyFont="1" applyAlignment="1">
      <alignment horizontal="right"/>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177" fontId="54" fillId="0" borderId="0" xfId="15" quotePrefix="1" applyNumberFormat="1" applyFont="1" applyAlignment="1">
      <alignment horizontal="right" vertical="center"/>
    </xf>
    <xf numFmtId="0" fontId="310" fillId="0" borderId="0" xfId="56591" applyFont="1"/>
    <xf numFmtId="177" fontId="55" fillId="2" borderId="0" xfId="4" quotePrefix="1" applyNumberFormat="1" applyFont="1" applyFill="1" applyAlignment="1">
      <alignment horizontal="right"/>
    </xf>
    <xf numFmtId="344" fontId="318"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19"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344" fontId="318"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0"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8" fillId="0" borderId="0" xfId="4" quotePrefix="1" applyNumberFormat="1" applyFont="1" applyAlignment="1">
      <alignment horizontal="right"/>
    </xf>
    <xf numFmtId="0" fontId="318" fillId="0" borderId="0" xfId="4" quotePrefix="1" applyFont="1" applyAlignment="1">
      <alignment horizontal="right"/>
    </xf>
    <xf numFmtId="177" fontId="53" fillId="0" borderId="0" xfId="4" quotePrefix="1" applyNumberFormat="1" applyFont="1" applyAlignment="1">
      <alignment horizontal="right"/>
    </xf>
    <xf numFmtId="1" fontId="318"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19" fillId="2" borderId="0" xfId="4" applyNumberFormat="1" applyFont="1" applyFill="1" applyAlignment="1">
      <alignment horizontal="right"/>
    </xf>
    <xf numFmtId="0" fontId="318" fillId="2" borderId="0" xfId="4" quotePrefix="1" applyFont="1" applyFill="1" applyAlignment="1">
      <alignment horizontal="right"/>
    </xf>
    <xf numFmtId="177" fontId="318" fillId="2" borderId="0" xfId="6" applyNumberFormat="1" applyFont="1" applyFill="1" applyAlignment="1">
      <alignment horizontal="right"/>
    </xf>
    <xf numFmtId="177" fontId="318" fillId="0" borderId="0" xfId="6" applyNumberFormat="1" applyFont="1" applyFill="1" applyAlignment="1">
      <alignment horizontal="right"/>
    </xf>
    <xf numFmtId="177" fontId="319" fillId="0" borderId="0" xfId="4" applyNumberFormat="1" applyFont="1" applyAlignment="1">
      <alignment horizontal="right"/>
    </xf>
    <xf numFmtId="177" fontId="318" fillId="2" borderId="0" xfId="6" quotePrefix="1" applyNumberFormat="1" applyFont="1" applyFill="1" applyAlignment="1">
      <alignment horizontal="right"/>
    </xf>
    <xf numFmtId="177" fontId="321" fillId="2" borderId="0" xfId="4" quotePrefix="1" applyNumberFormat="1" applyFont="1" applyFill="1" applyAlignment="1">
      <alignment horizontal="right"/>
    </xf>
    <xf numFmtId="0" fontId="312" fillId="0" borderId="0" xfId="1" applyFont="1" applyAlignment="1">
      <alignment wrapText="1"/>
    </xf>
    <xf numFmtId="0" fontId="50" fillId="4" borderId="0" xfId="56370" applyFont="1" applyFill="1" applyAlignment="1">
      <alignment horizontal="left"/>
    </xf>
    <xf numFmtId="0" fontId="50" fillId="2" borderId="0" xfId="56370" applyFont="1" applyFill="1"/>
    <xf numFmtId="20" fontId="51" fillId="0" borderId="59" xfId="2" quotePrefix="1" applyNumberFormat="1" applyFont="1" applyBorder="1" applyAlignment="1">
      <alignment horizontal="right" vertical="center" wrapText="1"/>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3" fillId="0" borderId="0" xfId="0" applyFont="1" applyAlignment="1">
      <alignment horizontal="left"/>
    </xf>
    <xf numFmtId="0" fontId="50" fillId="0" borderId="0" xfId="56370" applyFont="1"/>
    <xf numFmtId="1" fontId="328" fillId="4" borderId="64" xfId="56370" quotePrefix="1" applyNumberFormat="1" applyFont="1" applyFill="1" applyBorder="1" applyAlignment="1">
      <alignment horizontal="left"/>
    </xf>
    <xf numFmtId="37" fontId="326" fillId="93" borderId="0" xfId="0" applyNumberFormat="1" applyFont="1" applyFill="1" applyAlignment="1"/>
    <xf numFmtId="1" fontId="328" fillId="4" borderId="0" xfId="56370" quotePrefix="1" applyNumberFormat="1" applyFont="1" applyFill="1" applyAlignment="1">
      <alignment horizontal="right"/>
    </xf>
    <xf numFmtId="0" fontId="71" fillId="4" borderId="0" xfId="56370" quotePrefix="1" applyFont="1" applyFill="1" applyAlignment="1">
      <alignment horizontal="left"/>
    </xf>
    <xf numFmtId="37" fontId="331" fillId="4" borderId="0" xfId="0" applyNumberFormat="1" applyFont="1" applyFill="1" applyAlignment="1"/>
    <xf numFmtId="0" fontId="330" fillId="93" borderId="0" xfId="56370" quotePrefix="1" applyFont="1" applyFill="1" applyAlignment="1">
      <alignment horizontal="left"/>
    </xf>
    <xf numFmtId="37" fontId="331" fillId="4" borderId="67" xfId="0" applyNumberFormat="1" applyFont="1" applyFill="1" applyBorder="1" applyAlignment="1">
      <alignment horizontal="left"/>
    </xf>
    <xf numFmtId="1" fontId="71" fillId="4" borderId="0" xfId="56370" quotePrefix="1" applyNumberFormat="1" applyFont="1" applyFill="1" applyAlignment="1">
      <alignment horizontal="left"/>
    </xf>
    <xf numFmtId="0" fontId="330" fillId="4" borderId="61" xfId="56370" quotePrefix="1" applyFont="1" applyFill="1" applyBorder="1" applyAlignment="1">
      <alignment horizontal="left"/>
    </xf>
    <xf numFmtId="1" fontId="330" fillId="4" borderId="67" xfId="56370" quotePrefix="1" applyNumberFormat="1" applyFont="1" applyFill="1" applyBorder="1" applyAlignment="1">
      <alignment horizontal="left"/>
    </xf>
    <xf numFmtId="1" fontId="330" fillId="93" borderId="67" xfId="56370" quotePrefix="1" applyNumberFormat="1" applyFont="1" applyFill="1" applyBorder="1" applyAlignment="1">
      <alignment horizontal="left"/>
    </xf>
    <xf numFmtId="1" fontId="71" fillId="4" borderId="67" xfId="56370" quotePrefix="1" applyNumberFormat="1" applyFont="1" applyFill="1" applyBorder="1" applyAlignment="1">
      <alignment horizontal="left"/>
    </xf>
    <xf numFmtId="1" fontId="71" fillId="0" borderId="67" xfId="56370" quotePrefix="1" applyNumberFormat="1" applyFont="1" applyBorder="1" applyAlignment="1">
      <alignment horizontal="left"/>
    </xf>
    <xf numFmtId="1" fontId="330" fillId="4" borderId="64" xfId="56370" quotePrefix="1" applyNumberFormat="1" applyFont="1" applyFill="1" applyBorder="1" applyAlignment="1">
      <alignment horizontal="left"/>
    </xf>
    <xf numFmtId="176" fontId="327" fillId="92" borderId="64" xfId="0" quotePrefix="1" applyNumberFormat="1" applyFont="1" applyFill="1" applyBorder="1">
      <alignment vertical="center"/>
    </xf>
    <xf numFmtId="0" fontId="330" fillId="93" borderId="67" xfId="56370" quotePrefix="1" applyFont="1" applyFill="1" applyBorder="1" applyAlignment="1">
      <alignment horizontal="left"/>
    </xf>
    <xf numFmtId="37" fontId="331" fillId="4" borderId="67" xfId="0" applyNumberFormat="1" applyFont="1" applyFill="1" applyBorder="1" applyAlignment="1">
      <alignment horizontal="right"/>
    </xf>
    <xf numFmtId="37" fontId="331" fillId="4" borderId="67" xfId="0" applyNumberFormat="1" applyFont="1" applyFill="1" applyBorder="1" applyAlignment="1"/>
    <xf numFmtId="37" fontId="331" fillId="4" borderId="64" xfId="0" applyNumberFormat="1" applyFont="1" applyFill="1" applyBorder="1" applyAlignment="1"/>
    <xf numFmtId="0" fontId="71" fillId="0" borderId="0" xfId="56370" quotePrefix="1" applyFont="1" applyAlignment="1">
      <alignment horizontal="lef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6" fillId="2" borderId="0" xfId="56564" applyFill="1" applyAlignment="1"/>
    <xf numFmtId="0" fontId="311" fillId="0" borderId="0" xfId="56587" applyFont="1"/>
    <xf numFmtId="37" fontId="326" fillId="4" borderId="68" xfId="0" applyNumberFormat="1" applyFont="1" applyFill="1" applyBorder="1" applyAlignment="1"/>
    <xf numFmtId="37" fontId="332" fillId="4" borderId="62" xfId="0" applyNumberFormat="1" applyFont="1" applyFill="1" applyBorder="1" applyAlignment="1"/>
    <xf numFmtId="3" fontId="332" fillId="4" borderId="63" xfId="0" applyNumberFormat="1" applyFont="1" applyFill="1" applyBorder="1" applyAlignment="1">
      <alignment horizontal="left"/>
    </xf>
    <xf numFmtId="3" fontId="332" fillId="4" borderId="60" xfId="0" applyNumberFormat="1" applyFont="1" applyFill="1" applyBorder="1" applyAlignment="1">
      <alignment horizontal="left"/>
    </xf>
    <xf numFmtId="344" fontId="332" fillId="4" borderId="62" xfId="0" applyNumberFormat="1" applyFont="1" applyFill="1" applyBorder="1" applyAlignment="1">
      <alignment horizontal="left"/>
    </xf>
    <xf numFmtId="3" fontId="332" fillId="4" borderId="65" xfId="0" applyNumberFormat="1" applyFont="1" applyFill="1" applyBorder="1" applyAlignment="1">
      <alignment horizontal="left"/>
    </xf>
    <xf numFmtId="3" fontId="332" fillId="4" borderId="61" xfId="0" applyNumberFormat="1" applyFont="1" applyFill="1" applyBorder="1" applyAlignment="1">
      <alignment horizontal="left"/>
    </xf>
    <xf numFmtId="344" fontId="332" fillId="4" borderId="64" xfId="0" applyNumberFormat="1" applyFont="1" applyFill="1" applyBorder="1" applyAlignment="1">
      <alignment horizontal="left"/>
    </xf>
    <xf numFmtId="1" fontId="328" fillId="4" borderId="62" xfId="56370" quotePrefix="1" applyNumberFormat="1" applyFont="1" applyFill="1" applyBorder="1" applyAlignment="1">
      <alignment horizontal="left" wrapText="1"/>
    </xf>
    <xf numFmtId="3" fontId="331" fillId="4" borderId="63" xfId="0" applyNumberFormat="1" applyFont="1" applyFill="1" applyBorder="1" applyAlignment="1">
      <alignment horizontal="left"/>
    </xf>
    <xf numFmtId="3" fontId="331" fillId="4" borderId="60" xfId="0" applyNumberFormat="1" applyFont="1" applyFill="1" applyBorder="1" applyAlignment="1">
      <alignment horizontal="left"/>
    </xf>
    <xf numFmtId="344" fontId="331" fillId="4" borderId="62" xfId="0" applyNumberFormat="1" applyFont="1" applyFill="1" applyBorder="1" applyAlignment="1">
      <alignment horizontal="left"/>
    </xf>
    <xf numFmtId="349" fontId="332" fillId="4" borderId="0" xfId="0" applyNumberFormat="1" applyFont="1" applyFill="1" applyAlignment="1">
      <alignment horizontal="left"/>
    </xf>
    <xf numFmtId="344" fontId="332" fillId="4" borderId="0" xfId="0" applyNumberFormat="1" applyFont="1" applyFill="1" applyAlignment="1">
      <alignment horizontal="left"/>
    </xf>
    <xf numFmtId="37" fontId="332" fillId="4" borderId="0" xfId="0" applyNumberFormat="1" applyFont="1" applyFill="1" applyAlignment="1">
      <alignment horizontal="left"/>
    </xf>
    <xf numFmtId="1" fontId="328" fillId="4" borderId="62" xfId="56370" quotePrefix="1" applyNumberFormat="1" applyFont="1" applyFill="1" applyBorder="1" applyAlignment="1">
      <alignment horizontal="left"/>
    </xf>
    <xf numFmtId="0" fontId="326" fillId="4" borderId="67" xfId="0" applyFont="1" applyFill="1" applyBorder="1" applyAlignment="1"/>
    <xf numFmtId="0" fontId="326" fillId="4" borderId="66" xfId="0" applyFont="1" applyFill="1" applyBorder="1" applyAlignment="1">
      <alignment horizontal="centerContinuous" vertical="distributed"/>
    </xf>
    <xf numFmtId="0" fontId="326" fillId="4" borderId="0" xfId="0" applyFont="1" applyFill="1" applyAlignment="1">
      <alignment horizontal="centerContinuous" vertical="distributed"/>
    </xf>
    <xf numFmtId="0" fontId="326" fillId="4" borderId="67" xfId="0" applyFont="1" applyFill="1" applyBorder="1" applyAlignment="1">
      <alignment horizontal="centerContinuous" vertical="distributed"/>
    </xf>
    <xf numFmtId="1" fontId="328" fillId="4" borderId="64" xfId="56370" quotePrefix="1" applyNumberFormat="1" applyFont="1" applyFill="1" applyBorder="1"/>
    <xf numFmtId="0" fontId="71" fillId="4" borderId="75" xfId="56370" quotePrefix="1" applyFont="1" applyFill="1" applyBorder="1" applyAlignment="1">
      <alignment horizontal="left"/>
    </xf>
    <xf numFmtId="1" fontId="71" fillId="4" borderId="77" xfId="56370" quotePrefix="1" applyNumberFormat="1" applyFont="1" applyFill="1" applyBorder="1" applyAlignment="1">
      <alignment horizontal="left"/>
    </xf>
    <xf numFmtId="1" fontId="71" fillId="4" borderId="70" xfId="56370" quotePrefix="1" applyNumberFormat="1" applyFont="1" applyFill="1" applyBorder="1" applyAlignment="1">
      <alignment horizontal="left"/>
    </xf>
    <xf numFmtId="0" fontId="328" fillId="4" borderId="0" xfId="56370" quotePrefix="1" applyFont="1" applyFill="1" applyAlignment="1">
      <alignment horizontal="left"/>
    </xf>
    <xf numFmtId="1" fontId="328" fillId="4" borderId="77" xfId="56370" quotePrefix="1" applyNumberFormat="1" applyFont="1" applyFill="1" applyBorder="1" applyAlignment="1">
      <alignment horizontal="left"/>
    </xf>
    <xf numFmtId="1" fontId="330" fillId="93" borderId="78" xfId="56370" quotePrefix="1" applyNumberFormat="1" applyFont="1" applyFill="1" applyBorder="1" applyAlignment="1">
      <alignment horizontal="left"/>
    </xf>
    <xf numFmtId="1" fontId="71" fillId="4" borderId="67" xfId="56370" quotePrefix="1" applyNumberFormat="1" applyFont="1" applyFill="1" applyBorder="1" applyAlignment="1">
      <alignment horizontal="right"/>
    </xf>
    <xf numFmtId="0" fontId="53" fillId="0" borderId="0" xfId="0" quotePrefix="1" applyFont="1" applyAlignment="1">
      <alignment horizontal="centerContinuous" wrapText="1"/>
    </xf>
    <xf numFmtId="1" fontId="54" fillId="0" borderId="0" xfId="56370" quotePrefix="1" applyNumberFormat="1" applyFont="1" applyAlignment="1">
      <alignment horizontal="left"/>
    </xf>
    <xf numFmtId="177" fontId="334" fillId="2" borderId="0" xfId="4" quotePrefix="1" applyNumberFormat="1" applyFont="1" applyFill="1" applyAlignment="1">
      <alignment horizontal="right"/>
    </xf>
    <xf numFmtId="1" fontId="329" fillId="4" borderId="65" xfId="2" quotePrefix="1" applyNumberFormat="1" applyFont="1" applyFill="1" applyBorder="1" applyAlignment="1">
      <alignment horizontal="right" vertical="center"/>
    </xf>
    <xf numFmtId="1" fontId="329" fillId="4" borderId="61" xfId="2" quotePrefix="1" applyNumberFormat="1" applyFont="1" applyFill="1" applyBorder="1" applyAlignment="1">
      <alignment horizontal="right" vertical="center"/>
    </xf>
    <xf numFmtId="1" fontId="329" fillId="4" borderId="64" xfId="2" quotePrefix="1" applyNumberFormat="1" applyFont="1" applyFill="1" applyBorder="1" applyAlignment="1">
      <alignment horizontal="right" vertical="center"/>
    </xf>
    <xf numFmtId="1" fontId="329" fillId="4" borderId="73" xfId="2" quotePrefix="1" applyNumberFormat="1" applyFont="1" applyFill="1" applyBorder="1" applyAlignment="1">
      <alignment horizontal="right" vertical="center"/>
    </xf>
    <xf numFmtId="1" fontId="329" fillId="4" borderId="74" xfId="2" quotePrefix="1" applyNumberFormat="1" applyFont="1" applyFill="1" applyBorder="1" applyAlignment="1">
      <alignment horizontal="right" vertical="center"/>
    </xf>
    <xf numFmtId="348" fontId="326" fillId="93" borderId="63" xfId="0" applyNumberFormat="1" applyFont="1" applyFill="1" applyBorder="1" applyAlignment="1">
      <alignment horizontal="right"/>
    </xf>
    <xf numFmtId="348" fontId="326" fillId="93" borderId="60" xfId="0" applyNumberFormat="1" applyFont="1" applyFill="1" applyBorder="1" applyAlignment="1">
      <alignment horizontal="right"/>
    </xf>
    <xf numFmtId="344" fontId="330" fillId="93" borderId="62" xfId="6" quotePrefix="1" applyNumberFormat="1" applyFont="1" applyFill="1" applyBorder="1" applyAlignment="1">
      <alignment horizontal="right"/>
    </xf>
    <xf numFmtId="344" fontId="330" fillId="93" borderId="60" xfId="6" quotePrefix="1" applyNumberFormat="1" applyFont="1" applyFill="1" applyBorder="1" applyAlignment="1">
      <alignment horizontal="right"/>
    </xf>
    <xf numFmtId="348" fontId="331" fillId="4" borderId="66" xfId="0" applyNumberFormat="1" applyFont="1" applyFill="1" applyBorder="1" applyAlignment="1">
      <alignment horizontal="right"/>
    </xf>
    <xf numFmtId="348" fontId="331" fillId="4" borderId="0" xfId="0" applyNumberFormat="1" applyFont="1" applyFill="1" applyAlignment="1">
      <alignment horizontal="right"/>
    </xf>
    <xf numFmtId="344" fontId="71" fillId="4" borderId="67" xfId="6" quotePrefix="1" applyNumberFormat="1" applyFont="1" applyFill="1" applyBorder="1" applyAlignment="1">
      <alignment horizontal="right"/>
    </xf>
    <xf numFmtId="344" fontId="71" fillId="4" borderId="0" xfId="6" quotePrefix="1" applyNumberFormat="1" applyFont="1" applyFill="1" applyBorder="1" applyAlignment="1">
      <alignment horizontal="right"/>
    </xf>
    <xf numFmtId="348" fontId="326" fillId="93" borderId="66" xfId="0" applyNumberFormat="1" applyFont="1" applyFill="1" applyBorder="1" applyAlignment="1">
      <alignment horizontal="right"/>
    </xf>
    <xf numFmtId="348" fontId="326" fillId="93" borderId="0" xfId="0" applyNumberFormat="1" applyFont="1" applyFill="1" applyAlignment="1">
      <alignment horizontal="right"/>
    </xf>
    <xf numFmtId="344" fontId="330" fillId="93" borderId="67" xfId="6" quotePrefix="1" applyNumberFormat="1" applyFont="1" applyFill="1" applyBorder="1" applyAlignment="1">
      <alignment horizontal="right"/>
    </xf>
    <xf numFmtId="344" fontId="330" fillId="93" borderId="0" xfId="6" quotePrefix="1" applyNumberFormat="1" applyFont="1" applyFill="1" applyBorder="1" applyAlignment="1">
      <alignment horizontal="right"/>
    </xf>
    <xf numFmtId="349" fontId="331" fillId="4" borderId="66" xfId="0" applyNumberFormat="1" applyFont="1" applyFill="1" applyBorder="1" applyAlignment="1">
      <alignment horizontal="right"/>
    </xf>
    <xf numFmtId="349" fontId="331" fillId="4" borderId="0" xfId="0" applyNumberFormat="1" applyFont="1" applyFill="1" applyAlignment="1">
      <alignment horizontal="right"/>
    </xf>
    <xf numFmtId="344" fontId="331" fillId="4" borderId="67" xfId="0" applyNumberFormat="1" applyFont="1" applyFill="1" applyBorder="1" applyAlignment="1">
      <alignment horizontal="right"/>
    </xf>
    <xf numFmtId="344" fontId="331" fillId="4" borderId="0" xfId="0" applyNumberFormat="1" applyFont="1" applyFill="1" applyAlignment="1">
      <alignment horizontal="right"/>
    </xf>
    <xf numFmtId="175" fontId="331" fillId="4" borderId="66" xfId="56651" applyNumberFormat="1" applyFont="1" applyFill="1" applyBorder="1" applyAlignment="1">
      <alignment horizontal="right"/>
    </xf>
    <xf numFmtId="175" fontId="331" fillId="4" borderId="0" xfId="56651" applyNumberFormat="1" applyFont="1" applyFill="1" applyBorder="1" applyAlignment="1">
      <alignment horizontal="right"/>
    </xf>
    <xf numFmtId="345" fontId="331" fillId="4" borderId="67" xfId="0" applyNumberFormat="1" applyFont="1" applyFill="1" applyBorder="1" applyAlignment="1">
      <alignment horizontal="right"/>
    </xf>
    <xf numFmtId="345" fontId="331" fillId="4" borderId="0" xfId="0" applyNumberFormat="1" applyFont="1" applyFill="1" applyAlignment="1">
      <alignment horizontal="right"/>
    </xf>
    <xf numFmtId="1" fontId="331" fillId="4" borderId="67" xfId="0" applyNumberFormat="1" applyFont="1" applyFill="1" applyBorder="1" applyAlignment="1">
      <alignment horizontal="right"/>
    </xf>
    <xf numFmtId="3" fontId="326" fillId="4" borderId="65" xfId="0" applyNumberFormat="1" applyFont="1" applyFill="1" applyBorder="1" applyAlignment="1">
      <alignment horizontal="right"/>
    </xf>
    <xf numFmtId="3" fontId="326" fillId="4" borderId="61" xfId="0" applyNumberFormat="1" applyFont="1" applyFill="1" applyBorder="1" applyAlignment="1">
      <alignment horizontal="right"/>
    </xf>
    <xf numFmtId="344" fontId="330" fillId="4" borderId="64" xfId="6" quotePrefix="1" applyNumberFormat="1" applyFont="1" applyFill="1" applyBorder="1" applyAlignment="1">
      <alignment horizontal="right"/>
    </xf>
    <xf numFmtId="344" fontId="330" fillId="4" borderId="61" xfId="6" quotePrefix="1" applyNumberFormat="1" applyFont="1" applyFill="1" applyBorder="1" applyAlignment="1">
      <alignment horizontal="right"/>
    </xf>
    <xf numFmtId="1" fontId="330" fillId="4" borderId="67" xfId="56370" quotePrefix="1" applyNumberFormat="1" applyFont="1" applyFill="1" applyBorder="1" applyAlignment="1">
      <alignment horizontal="left" wrapText="1"/>
    </xf>
    <xf numFmtId="3" fontId="326" fillId="4" borderId="66" xfId="0" applyNumberFormat="1" applyFont="1" applyFill="1" applyBorder="1" applyAlignment="1">
      <alignment horizontal="right"/>
    </xf>
    <xf numFmtId="3" fontId="326" fillId="4" borderId="0" xfId="0" applyNumberFormat="1" applyFont="1" applyFill="1" applyAlignment="1">
      <alignment horizontal="right"/>
    </xf>
    <xf numFmtId="344" fontId="330" fillId="4" borderId="67" xfId="6" quotePrefix="1" applyNumberFormat="1" applyFont="1" applyFill="1" applyBorder="1" applyAlignment="1">
      <alignment horizontal="right"/>
    </xf>
    <xf numFmtId="344" fontId="330" fillId="4" borderId="0" xfId="6" quotePrefix="1" applyNumberFormat="1" applyFont="1" applyFill="1" applyBorder="1" applyAlignment="1">
      <alignment horizontal="right"/>
    </xf>
    <xf numFmtId="344" fontId="71" fillId="2" borderId="67" xfId="6" quotePrefix="1" applyNumberFormat="1" applyFont="1" applyFill="1" applyBorder="1" applyAlignment="1">
      <alignment horizontal="right"/>
    </xf>
    <xf numFmtId="175" fontId="326" fillId="4" borderId="65" xfId="56651" applyNumberFormat="1" applyFont="1" applyFill="1" applyBorder="1" applyAlignment="1">
      <alignment horizontal="right"/>
    </xf>
    <xf numFmtId="175" fontId="326" fillId="4" borderId="61" xfId="56651" applyNumberFormat="1" applyFont="1" applyFill="1" applyBorder="1" applyAlignment="1">
      <alignment horizontal="right"/>
    </xf>
    <xf numFmtId="345" fontId="326" fillId="0" borderId="64" xfId="0" applyNumberFormat="1" applyFont="1" applyBorder="1" applyAlignment="1">
      <alignment horizontal="right"/>
    </xf>
    <xf numFmtId="345" fontId="326" fillId="0" borderId="61" xfId="0" applyNumberFormat="1" applyFont="1" applyBorder="1" applyAlignment="1">
      <alignment horizontal="right"/>
    </xf>
    <xf numFmtId="344" fontId="332" fillId="4" borderId="60" xfId="0" applyNumberFormat="1" applyFont="1" applyFill="1" applyBorder="1" applyAlignment="1">
      <alignment horizontal="left"/>
    </xf>
    <xf numFmtId="344" fontId="332" fillId="4" borderId="61" xfId="0" applyNumberFormat="1" applyFont="1" applyFill="1" applyBorder="1" applyAlignment="1">
      <alignment horizontal="left"/>
    </xf>
    <xf numFmtId="344" fontId="331" fillId="4" borderId="60" xfId="0" applyNumberFormat="1" applyFont="1" applyFill="1" applyBorder="1" applyAlignment="1">
      <alignment horizontal="left"/>
    </xf>
    <xf numFmtId="349" fontId="326" fillId="93" borderId="66" xfId="0" applyNumberFormat="1" applyFont="1" applyFill="1" applyBorder="1" applyAlignment="1">
      <alignment horizontal="right"/>
    </xf>
    <xf numFmtId="349" fontId="326" fillId="93" borderId="0" xfId="0" applyNumberFormat="1" applyFont="1" applyFill="1" applyAlignment="1">
      <alignment horizontal="right"/>
    </xf>
    <xf numFmtId="349" fontId="331" fillId="93" borderId="66" xfId="0" applyNumberFormat="1" applyFont="1" applyFill="1" applyBorder="1" applyAlignment="1">
      <alignment horizontal="right"/>
    </xf>
    <xf numFmtId="349" fontId="331" fillId="93" borderId="0" xfId="0" applyNumberFormat="1" applyFont="1" applyFill="1" applyAlignment="1">
      <alignment horizontal="right"/>
    </xf>
    <xf numFmtId="3" fontId="331" fillId="4" borderId="66" xfId="0" applyNumberFormat="1" applyFont="1" applyFill="1" applyBorder="1" applyAlignment="1">
      <alignment horizontal="right"/>
    </xf>
    <xf numFmtId="3" fontId="331" fillId="4" borderId="0" xfId="0" applyNumberFormat="1" applyFont="1" applyFill="1" applyAlignment="1">
      <alignment horizontal="right"/>
    </xf>
    <xf numFmtId="3" fontId="331" fillId="93" borderId="66" xfId="0" applyNumberFormat="1" applyFont="1" applyFill="1" applyBorder="1" applyAlignment="1">
      <alignment horizontal="right"/>
    </xf>
    <xf numFmtId="3" fontId="331" fillId="93" borderId="0" xfId="0" applyNumberFormat="1" applyFont="1" applyFill="1" applyAlignment="1">
      <alignment horizontal="right"/>
    </xf>
    <xf numFmtId="344" fontId="331" fillId="93" borderId="67" xfId="0" applyNumberFormat="1" applyFont="1" applyFill="1" applyBorder="1" applyAlignment="1">
      <alignment horizontal="right"/>
    </xf>
    <xf numFmtId="349" fontId="331" fillId="4" borderId="65" xfId="0" applyNumberFormat="1" applyFont="1" applyFill="1" applyBorder="1" applyAlignment="1">
      <alignment horizontal="right"/>
    </xf>
    <xf numFmtId="349" fontId="331" fillId="4" borderId="61" xfId="0" applyNumberFormat="1" applyFont="1" applyFill="1" applyBorder="1" applyAlignment="1">
      <alignment horizontal="right"/>
    </xf>
    <xf numFmtId="344" fontId="71" fillId="4" borderId="64" xfId="6" quotePrefix="1" applyNumberFormat="1" applyFont="1" applyFill="1" applyBorder="1" applyAlignment="1">
      <alignment horizontal="right"/>
    </xf>
    <xf numFmtId="3" fontId="332" fillId="4" borderId="65" xfId="0" applyNumberFormat="1" applyFont="1" applyFill="1" applyBorder="1" applyAlignment="1">
      <alignment horizontal="right"/>
    </xf>
    <xf numFmtId="3" fontId="332" fillId="4" borderId="61" xfId="0" applyNumberFormat="1" applyFont="1" applyFill="1" applyBorder="1" applyAlignment="1">
      <alignment horizontal="right"/>
    </xf>
    <xf numFmtId="344" fontId="332" fillId="4" borderId="64" xfId="0" applyNumberFormat="1" applyFont="1" applyFill="1" applyBorder="1" applyAlignment="1">
      <alignment horizontal="right"/>
    </xf>
    <xf numFmtId="344" fontId="332" fillId="4" borderId="61" xfId="0" applyNumberFormat="1" applyFont="1" applyFill="1" applyBorder="1" applyAlignment="1">
      <alignment horizontal="right"/>
    </xf>
    <xf numFmtId="37" fontId="326" fillId="4" borderId="65" xfId="0" applyNumberFormat="1" applyFont="1" applyFill="1" applyBorder="1" applyAlignment="1">
      <alignment horizontal="right"/>
    </xf>
    <xf numFmtId="0" fontId="326" fillId="4" borderId="61" xfId="0" applyFont="1" applyFill="1" applyBorder="1" applyAlignment="1">
      <alignment horizontal="right"/>
    </xf>
    <xf numFmtId="0" fontId="326" fillId="4" borderId="64" xfId="0" applyFont="1" applyFill="1" applyBorder="1" applyAlignment="1">
      <alignment horizontal="right"/>
    </xf>
    <xf numFmtId="37" fontId="326" fillId="4" borderId="61" xfId="0" applyNumberFormat="1" applyFont="1" applyFill="1" applyBorder="1" applyAlignment="1">
      <alignment horizontal="right"/>
    </xf>
    <xf numFmtId="350" fontId="71" fillId="4" borderId="67" xfId="6" quotePrefix="1" applyNumberFormat="1" applyFont="1" applyFill="1" applyBorder="1" applyAlignment="1">
      <alignment horizontal="right"/>
    </xf>
    <xf numFmtId="348" fontId="331" fillId="4" borderId="76" xfId="0" applyNumberFormat="1" applyFont="1" applyFill="1" applyBorder="1" applyAlignment="1">
      <alignment horizontal="right"/>
    </xf>
    <xf numFmtId="348" fontId="331" fillId="4" borderId="75" xfId="0" applyNumberFormat="1" applyFont="1" applyFill="1" applyBorder="1" applyAlignment="1">
      <alignment horizontal="right"/>
    </xf>
    <xf numFmtId="344" fontId="71" fillId="4" borderId="77" xfId="6" quotePrefix="1" applyNumberFormat="1" applyFont="1" applyFill="1" applyBorder="1" applyAlignment="1">
      <alignment horizontal="right"/>
    </xf>
    <xf numFmtId="344" fontId="71" fillId="4" borderId="75" xfId="6" quotePrefix="1" applyNumberFormat="1" applyFont="1" applyFill="1" applyBorder="1" applyAlignment="1">
      <alignment horizontal="right"/>
    </xf>
    <xf numFmtId="37" fontId="331" fillId="0" borderId="0" xfId="0" applyNumberFormat="1" applyFont="1" applyAlignment="1">
      <alignment horizontal="right"/>
    </xf>
    <xf numFmtId="347" fontId="331" fillId="4" borderId="66" xfId="0" applyNumberFormat="1" applyFont="1" applyFill="1" applyBorder="1" applyAlignment="1">
      <alignment horizontal="right"/>
    </xf>
    <xf numFmtId="347" fontId="331" fillId="4" borderId="0" xfId="0" applyNumberFormat="1" applyFont="1" applyFill="1" applyAlignment="1">
      <alignment horizontal="right"/>
    </xf>
    <xf numFmtId="347" fontId="71" fillId="4" borderId="0" xfId="0" applyNumberFormat="1" applyFont="1" applyFill="1" applyAlignment="1">
      <alignment horizontal="right"/>
    </xf>
    <xf numFmtId="37" fontId="331" fillId="0" borderId="66" xfId="0" applyNumberFormat="1" applyFont="1" applyBorder="1" applyAlignment="1">
      <alignment horizontal="right"/>
    </xf>
    <xf numFmtId="37" fontId="331" fillId="4" borderId="0" xfId="0" applyNumberFormat="1" applyFont="1" applyFill="1" applyAlignment="1">
      <alignment horizontal="right"/>
    </xf>
    <xf numFmtId="346" fontId="331" fillId="0" borderId="0" xfId="0" applyNumberFormat="1" applyFont="1" applyAlignment="1">
      <alignment horizontal="right"/>
    </xf>
    <xf numFmtId="346" fontId="331" fillId="4" borderId="0" xfId="0" applyNumberFormat="1" applyFont="1" applyFill="1" applyAlignment="1">
      <alignment horizontal="right"/>
    </xf>
    <xf numFmtId="349" fontId="331" fillId="4" borderId="76" xfId="0" applyNumberFormat="1" applyFont="1" applyFill="1" applyBorder="1" applyAlignment="1">
      <alignment horizontal="right"/>
    </xf>
    <xf numFmtId="349" fontId="331" fillId="4" borderId="75" xfId="0" applyNumberFormat="1" applyFont="1" applyFill="1" applyBorder="1" applyAlignment="1">
      <alignment horizontal="right"/>
    </xf>
    <xf numFmtId="175" fontId="331" fillId="4" borderId="70" xfId="56651" applyNumberFormat="1" applyFont="1" applyFill="1" applyBorder="1" applyAlignment="1">
      <alignment horizontal="right"/>
    </xf>
    <xf numFmtId="345" fontId="331" fillId="4" borderId="70" xfId="0" applyNumberFormat="1" applyFont="1" applyFill="1" applyBorder="1" applyAlignment="1">
      <alignment horizontal="right"/>
    </xf>
    <xf numFmtId="0" fontId="326" fillId="4" borderId="65" xfId="0" applyFont="1" applyFill="1" applyBorder="1" applyAlignment="1">
      <alignment horizontal="right"/>
    </xf>
    <xf numFmtId="349" fontId="326" fillId="93" borderId="79" xfId="0" applyNumberFormat="1" applyFont="1" applyFill="1" applyBorder="1" applyAlignment="1">
      <alignment horizontal="right"/>
    </xf>
    <xf numFmtId="349" fontId="326" fillId="93" borderId="80" xfId="0" applyNumberFormat="1" applyFont="1" applyFill="1" applyBorder="1" applyAlignment="1">
      <alignment horizontal="right"/>
    </xf>
    <xf numFmtId="344" fontId="330" fillId="93" borderId="78" xfId="6" quotePrefix="1" applyNumberFormat="1" applyFont="1" applyFill="1" applyBorder="1" applyAlignment="1">
      <alignment horizontal="right"/>
    </xf>
    <xf numFmtId="349" fontId="326" fillId="4" borderId="66" xfId="0" applyNumberFormat="1" applyFont="1" applyFill="1" applyBorder="1" applyAlignment="1">
      <alignment horizontal="right"/>
    </xf>
    <xf numFmtId="349" fontId="326" fillId="4" borderId="0" xfId="0" applyNumberFormat="1" applyFont="1" applyFill="1" applyAlignment="1">
      <alignment horizontal="right"/>
    </xf>
    <xf numFmtId="344" fontId="71" fillId="93" borderId="67" xfId="6" quotePrefix="1" applyNumberFormat="1" applyFont="1" applyFill="1" applyBorder="1" applyAlignment="1">
      <alignment horizontal="right"/>
    </xf>
    <xf numFmtId="177" fontId="49" fillId="2" borderId="0" xfId="15" quotePrefix="1" applyNumberFormat="1" applyFont="1" applyFill="1" applyAlignment="1">
      <alignment horizontal="right"/>
    </xf>
    <xf numFmtId="177" fontId="54" fillId="2" borderId="0" xfId="15" quotePrefix="1" applyNumberFormat="1" applyFont="1" applyFill="1" applyAlignment="1">
      <alignment horizontal="right"/>
    </xf>
    <xf numFmtId="177" fontId="50" fillId="2" borderId="0" xfId="15" quotePrefix="1" applyNumberFormat="1" applyFont="1" applyFill="1" applyAlignment="1">
      <alignment horizontal="right"/>
    </xf>
    <xf numFmtId="0" fontId="50" fillId="2" borderId="0" xfId="56370" applyFont="1" applyFill="1" applyAlignment="1">
      <alignment horizontal="left"/>
    </xf>
    <xf numFmtId="0" fontId="49" fillId="2" borderId="0" xfId="56370" quotePrefix="1" applyFont="1" applyFill="1" applyAlignment="1">
      <alignment horizontal="left"/>
    </xf>
    <xf numFmtId="1" fontId="50" fillId="2" borderId="0" xfId="56370" quotePrefix="1" applyNumberFormat="1" applyFont="1" applyFill="1" applyAlignment="1">
      <alignment horizontal="left"/>
    </xf>
    <xf numFmtId="0" fontId="50" fillId="2" borderId="0" xfId="56370" quotePrefix="1" applyFont="1" applyFill="1" applyAlignment="1">
      <alignment horizontal="left"/>
    </xf>
    <xf numFmtId="37" fontId="332" fillId="0" borderId="0" xfId="0" applyNumberFormat="1" applyFont="1" applyAlignment="1"/>
    <xf numFmtId="344" fontId="71" fillId="4" borderId="70" xfId="6" quotePrefix="1" applyNumberFormat="1" applyFont="1" applyFill="1" applyBorder="1" applyAlignment="1">
      <alignment horizontal="left"/>
    </xf>
    <xf numFmtId="0" fontId="71" fillId="4" borderId="70" xfId="56370" quotePrefix="1" applyFont="1" applyFill="1" applyBorder="1" applyAlignment="1">
      <alignment horizontal="left"/>
    </xf>
    <xf numFmtId="348" fontId="331" fillId="4" borderId="70" xfId="0" applyNumberFormat="1" applyFont="1" applyFill="1" applyBorder="1" applyAlignment="1">
      <alignment horizontal="left"/>
    </xf>
    <xf numFmtId="349" fontId="71" fillId="4" borderId="66" xfId="0" applyNumberFormat="1" applyFont="1" applyFill="1" applyBorder="1" applyAlignment="1">
      <alignment horizontal="right"/>
    </xf>
    <xf numFmtId="349" fontId="71" fillId="4" borderId="0" xfId="0" applyNumberFormat="1" applyFont="1" applyFill="1" applyAlignment="1">
      <alignment horizontal="right"/>
    </xf>
    <xf numFmtId="349" fontId="331" fillId="0" borderId="66" xfId="0" applyNumberFormat="1" applyFont="1" applyBorder="1" applyAlignment="1">
      <alignment horizontal="right"/>
    </xf>
    <xf numFmtId="0" fontId="49" fillId="0" borderId="57" xfId="56370" quotePrefix="1" applyFont="1" applyBorder="1" applyAlignment="1">
      <alignment horizontal="left"/>
    </xf>
    <xf numFmtId="177" fontId="49" fillId="0" borderId="57" xfId="15" quotePrefix="1" applyNumberFormat="1" applyFont="1" applyBorder="1" applyAlignment="1">
      <alignment horizontal="right"/>
    </xf>
    <xf numFmtId="1" fontId="329" fillId="95" borderId="65" xfId="2" quotePrefix="1" applyNumberFormat="1" applyFont="1" applyFill="1" applyBorder="1" applyAlignment="1">
      <alignment horizontal="right" vertical="center"/>
    </xf>
    <xf numFmtId="1" fontId="329" fillId="95" borderId="61" xfId="2" quotePrefix="1" applyNumberFormat="1" applyFont="1" applyFill="1" applyBorder="1" applyAlignment="1">
      <alignment horizontal="right" vertical="center"/>
    </xf>
    <xf numFmtId="1" fontId="329" fillId="95" borderId="64" xfId="2" quotePrefix="1" applyNumberFormat="1" applyFont="1" applyFill="1" applyBorder="1" applyAlignment="1">
      <alignment horizontal="right" vertical="center"/>
    </xf>
    <xf numFmtId="1" fontId="329" fillId="4" borderId="83" xfId="2" quotePrefix="1" applyNumberFormat="1" applyFont="1" applyFill="1" applyBorder="1" applyAlignment="1">
      <alignment horizontal="right" vertical="center"/>
    </xf>
    <xf numFmtId="1" fontId="329" fillId="95" borderId="73" xfId="2" quotePrefix="1" applyNumberFormat="1" applyFont="1" applyFill="1" applyBorder="1" applyAlignment="1">
      <alignment horizontal="right" vertical="center"/>
    </xf>
    <xf numFmtId="37" fontId="330" fillId="93" borderId="0" xfId="0" applyNumberFormat="1" applyFont="1" applyFill="1" applyAlignment="1"/>
    <xf numFmtId="348" fontId="71" fillId="4" borderId="66" xfId="0" applyNumberFormat="1" applyFont="1" applyFill="1" applyBorder="1" applyAlignment="1">
      <alignment horizontal="right"/>
    </xf>
    <xf numFmtId="348" fontId="71" fillId="4" borderId="0" xfId="0" applyNumberFormat="1" applyFont="1" applyFill="1" applyAlignment="1">
      <alignment horizontal="right"/>
    </xf>
    <xf numFmtId="1" fontId="71" fillId="4" borderId="67" xfId="0" applyNumberFormat="1" applyFont="1" applyFill="1" applyBorder="1" applyAlignment="1">
      <alignment horizontal="right"/>
    </xf>
    <xf numFmtId="1" fontId="71" fillId="4" borderId="0" xfId="0" applyNumberFormat="1" applyFont="1" applyFill="1" applyAlignment="1">
      <alignment horizontal="right"/>
    </xf>
    <xf numFmtId="0" fontId="324" fillId="0" borderId="0" xfId="56649" applyFill="1">
      <alignment vertical="center"/>
    </xf>
    <xf numFmtId="0" fontId="324" fillId="2" borderId="0" xfId="56649" applyFill="1" applyAlignment="1"/>
    <xf numFmtId="1" fontId="50" fillId="0" borderId="0" xfId="56650" quotePrefix="1" applyNumberFormat="1" applyFont="1" applyFill="1" applyAlignment="1">
      <alignment horizontal="right" vertical="center"/>
    </xf>
    <xf numFmtId="1" fontId="54" fillId="0" borderId="57" xfId="56370" quotePrefix="1" applyNumberFormat="1" applyFont="1" applyBorder="1" applyAlignment="1">
      <alignment horizontal="left"/>
    </xf>
    <xf numFmtId="1" fontId="49" fillId="0" borderId="0" xfId="56370" quotePrefix="1" applyNumberFormat="1" applyFont="1" applyAlignment="1">
      <alignment horizontal="lef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 fontId="50" fillId="0" borderId="0" xfId="56370" applyNumberFormat="1" applyFont="1" applyAlignment="1">
      <alignment horizontal="left"/>
    </xf>
    <xf numFmtId="177" fontId="49" fillId="0" borderId="0" xfId="0" quotePrefix="1" applyNumberFormat="1" applyFont="1" applyAlignment="1">
      <alignment horizontal="right"/>
    </xf>
    <xf numFmtId="177" fontId="54" fillId="0" borderId="0" xfId="15" quotePrefix="1" applyNumberFormat="1" applyFont="1" applyAlignment="1"/>
    <xf numFmtId="177" fontId="50" fillId="0" borderId="0" xfId="0" quotePrefix="1" applyNumberFormat="1" applyFont="1" applyAlignment="1">
      <alignment horizontal="right"/>
    </xf>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43" fontId="50" fillId="0" borderId="0" xfId="56370" quotePrefix="1" applyNumberFormat="1" applyFont="1" applyAlignment="1">
      <alignment horizontal="right" vertical="center"/>
    </xf>
    <xf numFmtId="0" fontId="44" fillId="0" borderId="0" xfId="15" applyAlignment="1">
      <alignment wrapText="1"/>
    </xf>
    <xf numFmtId="1" fontId="50" fillId="0" borderId="0" xfId="56370" applyNumberFormat="1" applyFont="1"/>
    <xf numFmtId="178" fontId="308" fillId="0" borderId="0" xfId="15" applyNumberFormat="1" applyFont="1" applyAlignment="1">
      <alignment horizontal="right"/>
    </xf>
    <xf numFmtId="342" fontId="50" fillId="0" borderId="0" xfId="4" quotePrefix="1" applyNumberFormat="1" applyFont="1" applyAlignment="1">
      <alignment horizontal="right" vertical="center"/>
    </xf>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4" fillId="0" borderId="57" xfId="56370" quotePrefix="1" applyFont="1" applyBorder="1" applyAlignment="1">
      <alignment horizontal="left"/>
    </xf>
    <xf numFmtId="1" fontId="56" fillId="0" borderId="57" xfId="2" quotePrefix="1" applyNumberFormat="1" applyFont="1" applyBorder="1" applyAlignment="1">
      <alignment horizontal="right" vertical="center"/>
    </xf>
    <xf numFmtId="0" fontId="337" fillId="0" borderId="0" xfId="0" quotePrefix="1" applyFont="1" applyAlignment="1"/>
    <xf numFmtId="0" fontId="310" fillId="0" borderId="0" xfId="0" applyFont="1" applyAlignment="1"/>
    <xf numFmtId="0" fontId="50" fillId="2" borderId="0" xfId="4" applyFont="1" applyFill="1"/>
    <xf numFmtId="0" fontId="49" fillId="0" borderId="0" xfId="0" quotePrefix="1" applyFont="1" applyAlignment="1">
      <alignment horizontal="left"/>
    </xf>
    <xf numFmtId="0" fontId="49" fillId="2" borderId="57" xfId="56370" quotePrefix="1" applyFont="1" applyFill="1" applyBorder="1" applyAlignment="1">
      <alignment horizontal="left"/>
    </xf>
    <xf numFmtId="177" fontId="49" fillId="2" borderId="57" xfId="15" quotePrefix="1" applyNumberFormat="1" applyFont="1" applyFill="1" applyBorder="1" applyAlignment="1">
      <alignment horizontal="right"/>
    </xf>
    <xf numFmtId="349" fontId="331" fillId="0" borderId="0" xfId="0" applyNumberFormat="1" applyFont="1" applyAlignment="1">
      <alignment horizontal="right"/>
    </xf>
    <xf numFmtId="348" fontId="331" fillId="0" borderId="66" xfId="0" applyNumberFormat="1" applyFont="1" applyBorder="1" applyAlignment="1">
      <alignment horizontal="right"/>
    </xf>
    <xf numFmtId="348" fontId="331" fillId="0" borderId="0" xfId="0" applyNumberFormat="1" applyFont="1" applyAlignment="1">
      <alignment horizontal="right"/>
    </xf>
    <xf numFmtId="3" fontId="332" fillId="4" borderId="63" xfId="0" applyNumberFormat="1" applyFont="1" applyFill="1" applyBorder="1" applyAlignment="1">
      <alignment horizontal="right"/>
    </xf>
    <xf numFmtId="3" fontId="332" fillId="4" borderId="60" xfId="0" applyNumberFormat="1" applyFont="1" applyFill="1" applyBorder="1" applyAlignment="1">
      <alignment horizontal="right"/>
    </xf>
    <xf numFmtId="344" fontId="332" fillId="4" borderId="62" xfId="0" applyNumberFormat="1" applyFont="1" applyFill="1" applyBorder="1" applyAlignment="1">
      <alignment horizontal="right"/>
    </xf>
    <xf numFmtId="3" fontId="331" fillId="4" borderId="63" xfId="0" applyNumberFormat="1" applyFont="1" applyFill="1" applyBorder="1" applyAlignment="1">
      <alignment horizontal="right"/>
    </xf>
    <xf numFmtId="3" fontId="331" fillId="4" borderId="60" xfId="0" applyNumberFormat="1" applyFont="1" applyFill="1" applyBorder="1" applyAlignment="1">
      <alignment horizontal="right"/>
    </xf>
    <xf numFmtId="344" fontId="331" fillId="4" borderId="62" xfId="0" applyNumberFormat="1" applyFont="1" applyFill="1" applyBorder="1" applyAlignment="1">
      <alignment horizontal="right"/>
    </xf>
    <xf numFmtId="175" fontId="331" fillId="4" borderId="70" xfId="56651" applyNumberFormat="1" applyFont="1" applyFill="1" applyBorder="1" applyAlignment="1">
      <alignment horizontal="left"/>
    </xf>
    <xf numFmtId="345" fontId="331" fillId="4" borderId="70" xfId="0" applyNumberFormat="1" applyFont="1" applyFill="1" applyBorder="1" applyAlignment="1">
      <alignment horizontal="left"/>
    </xf>
    <xf numFmtId="37" fontId="326" fillId="93" borderId="67" xfId="0" applyNumberFormat="1" applyFont="1" applyFill="1" applyBorder="1" applyAlignment="1"/>
    <xf numFmtId="0" fontId="71" fillId="4" borderId="67" xfId="56370" quotePrefix="1" applyFont="1" applyFill="1" applyBorder="1" applyAlignment="1">
      <alignment horizontal="left"/>
    </xf>
    <xf numFmtId="0" fontId="71" fillId="4" borderId="77" xfId="56370" quotePrefix="1" applyFont="1" applyFill="1" applyBorder="1" applyAlignment="1">
      <alignment horizontal="left"/>
    </xf>
    <xf numFmtId="348" fontId="331" fillId="4" borderId="70" xfId="0" applyNumberFormat="1" applyFont="1" applyFill="1" applyBorder="1" applyAlignment="1">
      <alignment horizontal="right"/>
    </xf>
    <xf numFmtId="344" fontId="71" fillId="4" borderId="70" xfId="6" quotePrefix="1" applyNumberFormat="1" applyFont="1" applyFill="1" applyBorder="1" applyAlignment="1">
      <alignment horizontal="right"/>
    </xf>
    <xf numFmtId="344" fontId="71" fillId="0" borderId="67" xfId="6" quotePrefix="1" applyNumberFormat="1" applyFont="1" applyFill="1" applyBorder="1" applyAlignment="1">
      <alignment horizontal="right"/>
    </xf>
    <xf numFmtId="344" fontId="71" fillId="0" borderId="0" xfId="6" quotePrefix="1" applyNumberFormat="1" applyFont="1" applyFill="1" applyBorder="1" applyAlignment="1">
      <alignment horizontal="right"/>
    </xf>
    <xf numFmtId="348" fontId="326" fillId="4" borderId="66" xfId="0" applyNumberFormat="1" applyFont="1" applyFill="1" applyBorder="1" applyAlignment="1">
      <alignment horizontal="right"/>
    </xf>
    <xf numFmtId="348" fontId="326" fillId="4" borderId="0" xfId="0" applyNumberFormat="1" applyFont="1" applyFill="1" applyAlignment="1">
      <alignment horizontal="right"/>
    </xf>
    <xf numFmtId="345" fontId="326" fillId="4" borderId="64" xfId="0" applyNumberFormat="1" applyFont="1" applyFill="1" applyBorder="1" applyAlignment="1">
      <alignment horizontal="right"/>
    </xf>
    <xf numFmtId="345" fontId="326" fillId="4" borderId="61" xfId="0" applyNumberFormat="1" applyFont="1" applyFill="1" applyBorder="1" applyAlignment="1">
      <alignment horizontal="right"/>
    </xf>
    <xf numFmtId="0" fontId="338" fillId="0" borderId="57" xfId="56495" quotePrefix="1" applyFont="1" applyBorder="1" applyAlignment="1">
      <alignment horizontal="left" wrapText="1"/>
    </xf>
    <xf numFmtId="3" fontId="339" fillId="0" borderId="57" xfId="2" quotePrefix="1" applyNumberFormat="1" applyFont="1" applyBorder="1" applyAlignment="1">
      <alignment horizontal="right" vertical="center" wrapText="1"/>
    </xf>
    <xf numFmtId="0" fontId="340" fillId="0" borderId="0" xfId="56495" quotePrefix="1" applyFont="1" applyAlignment="1">
      <alignment horizontal="left"/>
    </xf>
    <xf numFmtId="3" fontId="340" fillId="0" borderId="0" xfId="4" quotePrefix="1" applyNumberFormat="1" applyFont="1"/>
    <xf numFmtId="3" fontId="341" fillId="0" borderId="0" xfId="4" quotePrefix="1" applyNumberFormat="1" applyFont="1"/>
    <xf numFmtId="177" fontId="340" fillId="0" borderId="0" xfId="4" quotePrefix="1" applyNumberFormat="1" applyFont="1" applyAlignment="1">
      <alignment horizontal="right"/>
    </xf>
    <xf numFmtId="177" fontId="341" fillId="0" borderId="0" xfId="4" quotePrefix="1" applyNumberFormat="1" applyFont="1" applyAlignment="1">
      <alignment horizontal="right"/>
    </xf>
    <xf numFmtId="1" fontId="341" fillId="0" borderId="0" xfId="56370" quotePrefix="1" applyNumberFormat="1" applyFont="1" applyAlignment="1">
      <alignment horizontal="left"/>
    </xf>
    <xf numFmtId="3" fontId="341" fillId="0" borderId="0" xfId="4" quotePrefix="1" applyNumberFormat="1" applyFont="1" applyAlignment="1">
      <alignment vertical="center" wrapText="1"/>
    </xf>
    <xf numFmtId="177" fontId="341" fillId="0" borderId="0" xfId="4" quotePrefix="1" applyNumberFormat="1" applyFont="1" applyAlignment="1">
      <alignment horizontal="right" vertical="center"/>
    </xf>
    <xf numFmtId="0" fontId="340" fillId="0" borderId="0" xfId="56495" applyFont="1" applyAlignment="1">
      <alignment horizontal="left"/>
    </xf>
    <xf numFmtId="0" fontId="340" fillId="0" borderId="58" xfId="56495" quotePrefix="1" applyFont="1" applyBorder="1" applyAlignment="1">
      <alignment horizontal="left"/>
    </xf>
    <xf numFmtId="177" fontId="341" fillId="0" borderId="0" xfId="6" quotePrefix="1" applyNumberFormat="1" applyFont="1" applyFill="1" applyAlignment="1">
      <alignment horizontal="right"/>
    </xf>
    <xf numFmtId="177" fontId="340" fillId="0" borderId="0" xfId="6" applyNumberFormat="1" applyFont="1" applyFill="1" applyAlignment="1">
      <alignment horizontal="right"/>
    </xf>
    <xf numFmtId="175" fontId="341" fillId="0" borderId="57" xfId="6" applyNumberFormat="1" applyFont="1" applyFill="1" applyBorder="1" applyAlignment="1">
      <alignment horizontal="right"/>
    </xf>
    <xf numFmtId="175" fontId="340" fillId="0" borderId="57" xfId="6" quotePrefix="1" applyNumberFormat="1" applyFont="1" applyFill="1" applyBorder="1" applyAlignment="1">
      <alignment horizontal="right"/>
    </xf>
    <xf numFmtId="343" fontId="341" fillId="0" borderId="0" xfId="56370" quotePrefix="1" applyNumberFormat="1" applyFont="1" applyAlignment="1">
      <alignment horizontal="right"/>
    </xf>
    <xf numFmtId="319" fontId="341" fillId="0" borderId="0" xfId="56650" quotePrefix="1" applyNumberFormat="1" applyFont="1" applyFill="1" applyAlignment="1">
      <alignment horizontal="right"/>
    </xf>
    <xf numFmtId="349" fontId="71" fillId="4" borderId="67" xfId="6" quotePrefix="1" applyNumberFormat="1" applyFont="1" applyFill="1" applyBorder="1" applyAlignment="1">
      <alignment horizontal="right"/>
    </xf>
    <xf numFmtId="0" fontId="54" fillId="2" borderId="85" xfId="4" applyFont="1" applyFill="1" applyBorder="1" applyAlignment="1">
      <alignment horizontal="left" wrapText="1"/>
    </xf>
    <xf numFmtId="0" fontId="54" fillId="0" borderId="0" xfId="4" quotePrefix="1" applyFont="1" applyAlignment="1">
      <alignment horizontal="left"/>
    </xf>
    <xf numFmtId="1" fontId="55" fillId="0" borderId="85" xfId="4" quotePrefix="1" applyNumberFormat="1" applyFont="1" applyBorder="1"/>
    <xf numFmtId="0" fontId="49" fillId="2" borderId="85" xfId="4" quotePrefix="1" applyFont="1" applyFill="1" applyBorder="1" applyAlignment="1">
      <alignment horizontal="center" vertical="center" wrapText="1"/>
    </xf>
    <xf numFmtId="177" fontId="55" fillId="2" borderId="85" xfId="4" quotePrefix="1" applyNumberFormat="1" applyFont="1" applyFill="1" applyBorder="1" applyAlignment="1">
      <alignment horizontal="right"/>
    </xf>
    <xf numFmtId="0" fontId="49" fillId="4" borderId="85" xfId="4" quotePrefix="1" applyFont="1" applyFill="1" applyBorder="1" applyAlignment="1">
      <alignment horizontal="center" vertical="center" wrapText="1"/>
    </xf>
    <xf numFmtId="0" fontId="50" fillId="2" borderId="86" xfId="4" applyFont="1" applyFill="1" applyBorder="1"/>
    <xf numFmtId="0" fontId="54" fillId="2" borderId="85" xfId="4" applyFont="1" applyFill="1" applyBorder="1" applyAlignment="1">
      <alignment horizontal="center" vertical="center"/>
    </xf>
    <xf numFmtId="1" fontId="55" fillId="2" borderId="85" xfId="4" quotePrefix="1" applyNumberFormat="1" applyFont="1" applyFill="1" applyBorder="1"/>
    <xf numFmtId="0" fontId="50" fillId="2" borderId="0" xfId="4" applyFont="1" applyFill="1" applyAlignment="1">
      <alignment horizontal="right"/>
    </xf>
    <xf numFmtId="0" fontId="310" fillId="0" borderId="86" xfId="0" applyFont="1" applyBorder="1" applyAlignment="1"/>
    <xf numFmtId="0" fontId="54" fillId="2" borderId="85" xfId="4" applyFont="1" applyFill="1" applyBorder="1" applyAlignment="1">
      <alignment horizontal="left"/>
    </xf>
    <xf numFmtId="177" fontId="335" fillId="2" borderId="0" xfId="4" quotePrefix="1" applyNumberFormat="1" applyFont="1" applyFill="1" applyAlignment="1">
      <alignment horizontal="right"/>
    </xf>
    <xf numFmtId="1" fontId="54" fillId="4" borderId="0" xfId="56370" quotePrefix="1" applyNumberFormat="1" applyFont="1" applyFill="1" applyAlignment="1">
      <alignment horizontal="left" wrapText="1"/>
    </xf>
    <xf numFmtId="1" fontId="54" fillId="0" borderId="0" xfId="56370" quotePrefix="1" applyNumberFormat="1" applyFont="1" applyAlignment="1">
      <alignment horizontal="left" wrapText="1"/>
    </xf>
    <xf numFmtId="1" fontId="49" fillId="4" borderId="85" xfId="56370" quotePrefix="1" applyNumberFormat="1" applyFont="1" applyFill="1" applyBorder="1" applyAlignment="1">
      <alignment horizontal="left"/>
    </xf>
    <xf numFmtId="1" fontId="49" fillId="0" borderId="85" xfId="56370" quotePrefix="1" applyNumberFormat="1" applyFont="1" applyBorder="1" applyAlignment="1">
      <alignment horizontal="left"/>
    </xf>
    <xf numFmtId="1" fontId="49" fillId="4" borderId="0" xfId="56370" quotePrefix="1" applyNumberFormat="1" applyFont="1" applyFill="1" applyAlignment="1">
      <alignment horizontal="left"/>
    </xf>
    <xf numFmtId="1" fontId="56" fillId="0" borderId="0" xfId="2" quotePrefix="1" applyNumberFormat="1" applyFont="1" applyAlignment="1">
      <alignment horizontal="right" vertical="center" wrapText="1"/>
    </xf>
    <xf numFmtId="3" fontId="50" fillId="0" borderId="85" xfId="6" applyNumberFormat="1" applyFont="1" applyFill="1" applyBorder="1" applyAlignment="1">
      <alignment horizontal="right"/>
    </xf>
    <xf numFmtId="1" fontId="50" fillId="4" borderId="0" xfId="56370" quotePrefix="1" applyNumberFormat="1" applyFont="1" applyFill="1" applyAlignment="1">
      <alignment horizontal="left"/>
    </xf>
    <xf numFmtId="0" fontId="50" fillId="4" borderId="0" xfId="56370" quotePrefix="1" applyFont="1" applyFill="1" applyAlignment="1">
      <alignment horizontal="left"/>
    </xf>
    <xf numFmtId="3" fontId="49" fillId="4" borderId="0" xfId="56370" applyNumberFormat="1" applyFont="1" applyFill="1" applyAlignment="1">
      <alignment horizontal="right"/>
    </xf>
    <xf numFmtId="3" fontId="49" fillId="4" borderId="85" xfId="56370" applyNumberFormat="1" applyFont="1" applyFill="1" applyBorder="1" applyAlignment="1">
      <alignment horizontal="left"/>
    </xf>
    <xf numFmtId="3" fontId="49" fillId="0" borderId="85" xfId="56370" applyNumberFormat="1" applyFont="1" applyBorder="1" applyAlignment="1">
      <alignment horizontal="right"/>
    </xf>
    <xf numFmtId="1" fontId="50" fillId="4" borderId="0" xfId="56370" quotePrefix="1" applyNumberFormat="1" applyFont="1" applyFill="1" applyAlignment="1">
      <alignment horizontal="left" vertical="center" wrapText="1"/>
    </xf>
    <xf numFmtId="175" fontId="49" fillId="0" borderId="85" xfId="56651" quotePrefix="1" applyNumberFormat="1" applyFont="1" applyFill="1" applyBorder="1" applyAlignment="1"/>
    <xf numFmtId="1" fontId="50" fillId="4" borderId="0" xfId="56370" applyNumberFormat="1" applyFont="1" applyFill="1" applyAlignment="1">
      <alignment horizontal="left"/>
    </xf>
    <xf numFmtId="0" fontId="54" fillId="0" borderId="0" xfId="56370" quotePrefix="1" applyFont="1" applyAlignment="1">
      <alignment horizontal="left" wrapText="1"/>
    </xf>
    <xf numFmtId="0" fontId="50" fillId="0" borderId="85" xfId="56370" quotePrefix="1" applyFont="1" applyBorder="1" applyAlignment="1">
      <alignment horizontal="left"/>
    </xf>
    <xf numFmtId="0" fontId="49" fillId="4" borderId="0" xfId="56370" quotePrefix="1" applyFont="1" applyFill="1" applyAlignment="1">
      <alignment horizontal="left"/>
    </xf>
    <xf numFmtId="1" fontId="54" fillId="4" borderId="0" xfId="56370" quotePrefix="1" applyNumberFormat="1" applyFont="1" applyFill="1" applyAlignment="1">
      <alignment horizontal="left"/>
    </xf>
    <xf numFmtId="3" fontId="50" fillId="0" borderId="85" xfId="0" applyNumberFormat="1" applyFont="1" applyBorder="1" applyAlignment="1">
      <alignment horizontal="right"/>
    </xf>
    <xf numFmtId="0" fontId="55" fillId="4" borderId="0" xfId="56370" quotePrefix="1" applyFont="1" applyFill="1" applyAlignment="1">
      <alignment horizontal="left"/>
    </xf>
    <xf numFmtId="3" fontId="50" fillId="4" borderId="0" xfId="4" quotePrefix="1" applyNumberFormat="1" applyFont="1" applyFill="1"/>
    <xf numFmtId="1" fontId="50" fillId="4" borderId="0" xfId="56370" quotePrefix="1" applyNumberFormat="1" applyFont="1" applyFill="1" applyAlignment="1">
      <alignment horizontal="left" wrapText="1"/>
    </xf>
    <xf numFmtId="1" fontId="50" fillId="0" borderId="85" xfId="56370" quotePrefix="1" applyNumberFormat="1" applyFont="1" applyBorder="1" applyAlignment="1">
      <alignment horizontal="left"/>
    </xf>
    <xf numFmtId="3" fontId="49" fillId="0" borderId="85" xfId="15" applyNumberFormat="1" applyFont="1" applyBorder="1" applyAlignment="1">
      <alignment horizontal="right"/>
    </xf>
    <xf numFmtId="1" fontId="50" fillId="4" borderId="0" xfId="56370" quotePrefix="1" applyNumberFormat="1" applyFont="1" applyFill="1"/>
    <xf numFmtId="1" fontId="50" fillId="4" borderId="85" xfId="56370" applyNumberFormat="1" applyFont="1" applyFill="1" applyBorder="1" applyAlignment="1">
      <alignment horizontal="left"/>
    </xf>
    <xf numFmtId="1" fontId="50" fillId="0" borderId="85" xfId="56370" applyNumberFormat="1" applyFont="1" applyBorder="1" applyAlignment="1">
      <alignment horizontal="left"/>
    </xf>
    <xf numFmtId="177" fontId="50" fillId="0" borderId="85" xfId="15" quotePrefix="1" applyNumberFormat="1" applyFont="1" applyBorder="1" applyAlignment="1">
      <alignment horizontal="right"/>
    </xf>
    <xf numFmtId="0" fontId="44" fillId="0" borderId="85" xfId="15" applyBorder="1" applyAlignment="1"/>
    <xf numFmtId="3" fontId="50" fillId="0" borderId="85" xfId="15" applyNumberFormat="1" applyFont="1" applyBorder="1" applyAlignment="1">
      <alignment horizontal="right"/>
    </xf>
    <xf numFmtId="1" fontId="50" fillId="4" borderId="0" xfId="56370" applyNumberFormat="1" applyFont="1" applyFill="1"/>
    <xf numFmtId="0" fontId="49" fillId="4" borderId="85" xfId="56370" quotePrefix="1" applyFont="1" applyFill="1" applyBorder="1" applyAlignment="1">
      <alignment horizontal="left"/>
    </xf>
    <xf numFmtId="3" fontId="49" fillId="4" borderId="0" xfId="4" quotePrefix="1" applyNumberFormat="1" applyFont="1" applyFill="1"/>
    <xf numFmtId="3" fontId="49" fillId="0" borderId="85" xfId="56370" applyNumberFormat="1" applyFont="1" applyBorder="1" applyAlignment="1">
      <alignment horizontal="left"/>
    </xf>
    <xf numFmtId="0" fontId="54" fillId="4" borderId="0" xfId="56370" quotePrefix="1" applyFont="1" applyFill="1" applyAlignment="1">
      <alignment horizontal="left" wrapText="1"/>
    </xf>
    <xf numFmtId="1" fontId="62" fillId="0" borderId="85" xfId="56370" quotePrefix="1" applyNumberFormat="1" applyFont="1" applyBorder="1" applyAlignment="1">
      <alignment horizontal="left"/>
    </xf>
    <xf numFmtId="0" fontId="49" fillId="0" borderId="85" xfId="56370" quotePrefix="1" applyFont="1" applyBorder="1" applyAlignment="1">
      <alignment horizontal="left"/>
    </xf>
    <xf numFmtId="0" fontId="54" fillId="4" borderId="0" xfId="56370" quotePrefix="1" applyFont="1" applyFill="1" applyAlignment="1">
      <alignment horizontal="left"/>
    </xf>
    <xf numFmtId="0" fontId="71" fillId="4" borderId="61" xfId="56370" quotePrefix="1" applyFont="1" applyFill="1" applyBorder="1" applyAlignment="1">
      <alignment horizontal="left"/>
    </xf>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2" fillId="4" borderId="0" xfId="56370" applyFont="1" applyFill="1" applyAlignment="1">
      <alignment horizontal="center"/>
    </xf>
    <xf numFmtId="37" fontId="336" fillId="4" borderId="36" xfId="0" applyNumberFormat="1" applyFont="1" applyFill="1" applyBorder="1" applyAlignment="1">
      <alignment horizontal="center" vertical="center" wrapText="1"/>
    </xf>
    <xf numFmtId="37" fontId="336" fillId="4" borderId="30" xfId="0" applyNumberFormat="1" applyFont="1" applyFill="1" applyBorder="1" applyAlignment="1">
      <alignment horizontal="center" vertical="center"/>
    </xf>
    <xf numFmtId="37" fontId="336" fillId="4" borderId="50" xfId="0" applyNumberFormat="1" applyFont="1" applyFill="1" applyBorder="1" applyAlignment="1">
      <alignment horizontal="center" vertical="center"/>
    </xf>
    <xf numFmtId="37" fontId="336" fillId="0" borderId="36" xfId="0" applyNumberFormat="1" applyFont="1" applyBorder="1" applyAlignment="1">
      <alignment horizontal="center" vertical="center" wrapText="1"/>
    </xf>
    <xf numFmtId="37" fontId="336" fillId="0" borderId="30" xfId="0" applyNumberFormat="1" applyFont="1" applyBorder="1" applyAlignment="1">
      <alignment horizontal="center" vertical="center" wrapText="1"/>
    </xf>
    <xf numFmtId="37" fontId="336" fillId="0" borderId="50" xfId="0" applyNumberFormat="1" applyFont="1" applyBorder="1" applyAlignment="1">
      <alignment horizontal="center" vertical="center" wrapText="1"/>
    </xf>
    <xf numFmtId="37" fontId="336" fillId="4" borderId="36" xfId="0" applyNumberFormat="1" applyFont="1" applyFill="1" applyBorder="1" applyAlignment="1">
      <alignment horizontal="center" vertical="center"/>
    </xf>
    <xf numFmtId="176" fontId="327" fillId="94" borderId="69" xfId="0" quotePrefix="1" applyNumberFormat="1" applyFont="1" applyFill="1" applyBorder="1" applyAlignment="1">
      <alignment horizontal="center" vertical="center"/>
    </xf>
    <xf numFmtId="176" fontId="327" fillId="94" borderId="70" xfId="0" quotePrefix="1" applyNumberFormat="1" applyFont="1" applyFill="1" applyBorder="1" applyAlignment="1">
      <alignment horizontal="center" vertical="center"/>
    </xf>
    <xf numFmtId="176" fontId="327" fillId="94" borderId="68" xfId="0" quotePrefix="1" applyNumberFormat="1" applyFont="1" applyFill="1" applyBorder="1" applyAlignment="1">
      <alignment horizontal="center" vertical="center"/>
    </xf>
    <xf numFmtId="37" fontId="326" fillId="95" borderId="69" xfId="0" applyNumberFormat="1" applyFont="1" applyFill="1" applyBorder="1" applyAlignment="1">
      <alignment horizontal="center"/>
    </xf>
    <xf numFmtId="37" fontId="326" fillId="95" borderId="70" xfId="0" applyNumberFormat="1" applyFont="1" applyFill="1" applyBorder="1" applyAlignment="1">
      <alignment horizontal="center"/>
    </xf>
    <xf numFmtId="37" fontId="326" fillId="95" borderId="68" xfId="0" applyNumberFormat="1" applyFont="1" applyFill="1" applyBorder="1" applyAlignment="1">
      <alignment horizontal="center"/>
    </xf>
    <xf numFmtId="37" fontId="326" fillId="4" borderId="69" xfId="0" applyNumberFormat="1" applyFont="1" applyFill="1" applyBorder="1" applyAlignment="1">
      <alignment horizontal="center"/>
    </xf>
    <xf numFmtId="37" fontId="326" fillId="4" borderId="70" xfId="0" applyNumberFormat="1" applyFont="1" applyFill="1" applyBorder="1" applyAlignment="1">
      <alignment horizontal="center"/>
    </xf>
    <xf numFmtId="37" fontId="326" fillId="4" borderId="68" xfId="0" applyNumberFormat="1" applyFont="1" applyFill="1" applyBorder="1" applyAlignment="1">
      <alignment horizontal="center"/>
    </xf>
    <xf numFmtId="37" fontId="326" fillId="4" borderId="81" xfId="0" applyNumberFormat="1" applyFont="1" applyFill="1" applyBorder="1" applyAlignment="1">
      <alignment horizontal="center"/>
    </xf>
    <xf numFmtId="37" fontId="326" fillId="4" borderId="84" xfId="0" applyNumberFormat="1" applyFont="1" applyFill="1" applyBorder="1" applyAlignment="1">
      <alignment horizontal="center"/>
    </xf>
    <xf numFmtId="37" fontId="326" fillId="4" borderId="82" xfId="0" applyNumberFormat="1" applyFont="1" applyFill="1" applyBorder="1" applyAlignment="1">
      <alignment horizontal="center"/>
    </xf>
    <xf numFmtId="37" fontId="326" fillId="95" borderId="72" xfId="0" applyNumberFormat="1" applyFont="1" applyFill="1" applyBorder="1" applyAlignment="1">
      <alignment horizontal="center"/>
    </xf>
    <xf numFmtId="176" fontId="327" fillId="91" borderId="69" xfId="0" quotePrefix="1" applyNumberFormat="1" applyFont="1" applyFill="1" applyBorder="1" applyAlignment="1">
      <alignment horizontal="center" vertical="center"/>
    </xf>
    <xf numFmtId="176" fontId="327" fillId="91" borderId="70" xfId="0" quotePrefix="1" applyNumberFormat="1" applyFont="1" applyFill="1" applyBorder="1" applyAlignment="1">
      <alignment horizontal="center" vertical="center"/>
    </xf>
    <xf numFmtId="176" fontId="327" fillId="91" borderId="68" xfId="0" quotePrefix="1" applyNumberFormat="1" applyFont="1" applyFill="1" applyBorder="1" applyAlignment="1">
      <alignment horizontal="center" vertical="center"/>
    </xf>
    <xf numFmtId="37" fontId="326" fillId="4" borderId="72" xfId="0" applyNumberFormat="1" applyFont="1" applyFill="1" applyBorder="1" applyAlignment="1">
      <alignment horizontal="center"/>
    </xf>
    <xf numFmtId="37" fontId="326" fillId="4" borderId="71" xfId="0" applyNumberFormat="1" applyFont="1" applyFill="1" applyBorder="1" applyAlignment="1">
      <alignment horizontal="center"/>
    </xf>
    <xf numFmtId="37" fontId="326" fillId="4" borderId="0" xfId="0" applyNumberFormat="1" applyFont="1" applyFill="1" applyAlignment="1">
      <alignment horizontal="center"/>
    </xf>
    <xf numFmtId="176" fontId="327" fillId="92" borderId="69" xfId="0" quotePrefix="1" applyNumberFormat="1" applyFont="1" applyFill="1" applyBorder="1" applyAlignment="1">
      <alignment horizontal="center" vertical="center"/>
    </xf>
    <xf numFmtId="176" fontId="327" fillId="92" borderId="70" xfId="0" quotePrefix="1" applyNumberFormat="1" applyFont="1" applyFill="1" applyBorder="1" applyAlignment="1">
      <alignment horizontal="center" vertical="center"/>
    </xf>
    <xf numFmtId="176" fontId="327" fillId="92" borderId="68" xfId="0" quotePrefix="1" applyNumberFormat="1" applyFont="1" applyFill="1" applyBorder="1" applyAlignment="1">
      <alignment horizontal="center" vertical="center"/>
    </xf>
    <xf numFmtId="37" fontId="326" fillId="4" borderId="69" xfId="0" applyNumberFormat="1" applyFont="1" applyFill="1" applyBorder="1" applyAlignment="1">
      <alignment horizontal="center" vertical="center"/>
    </xf>
    <xf numFmtId="37" fontId="326" fillId="4" borderId="70" xfId="0" applyNumberFormat="1" applyFont="1" applyFill="1" applyBorder="1" applyAlignment="1">
      <alignment horizontal="center" vertical="center"/>
    </xf>
    <xf numFmtId="37" fontId="326" fillId="4" borderId="68" xfId="0" applyNumberFormat="1" applyFont="1" applyFill="1" applyBorder="1" applyAlignment="1">
      <alignment horizontal="center" vertical="center"/>
    </xf>
    <xf numFmtId="37" fontId="326" fillId="4" borderId="69" xfId="0" applyNumberFormat="1" applyFont="1" applyFill="1" applyBorder="1" applyAlignment="1">
      <alignment horizontal="center" wrapText="1"/>
    </xf>
    <xf numFmtId="37" fontId="326" fillId="4" borderId="70" xfId="0" applyNumberFormat="1" applyFont="1" applyFill="1" applyBorder="1" applyAlignment="1">
      <alignment horizontal="center" wrapText="1"/>
    </xf>
    <xf numFmtId="37" fontId="326" fillId="4" borderId="68" xfId="0" applyNumberFormat="1" applyFont="1" applyFill="1" applyBorder="1" applyAlignment="1">
      <alignment horizontal="center" wrapText="1"/>
    </xf>
  </cellXfs>
  <cellStyles count="56652">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A7A7A"/>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3" name="Picture 1" descr="BNPP_BL_Q_RVB">
          <a:extLst>
            <a:ext uri="{FF2B5EF4-FFF2-40B4-BE49-F238E27FC236}">
              <a16:creationId xmlns:a16="http://schemas.microsoft.com/office/drawing/2014/main" id="{FB6E6147-3ECE-45BC-BFD1-BFD8AB7835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4" name="Picture 1" descr="BNPP_BL_Q_RVB">
          <a:extLst>
            <a:ext uri="{FF2B5EF4-FFF2-40B4-BE49-F238E27FC236}">
              <a16:creationId xmlns:a16="http://schemas.microsoft.com/office/drawing/2014/main" id="{97392D63-F62A-4B66-B19C-D24812D6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401544</xdr:colOff>
      <xdr:row>0</xdr:row>
      <xdr:rowOff>56029</xdr:rowOff>
    </xdr:from>
    <xdr:to>
      <xdr:col>0</xdr:col>
      <xdr:colOff>2649444</xdr:colOff>
      <xdr:row>3</xdr:row>
      <xdr:rowOff>64193</xdr:rowOff>
    </xdr:to>
    <xdr:pic>
      <xdr:nvPicPr>
        <xdr:cNvPr id="3" name="Picture 1" descr="BNPP_BL_Q_RVB">
          <a:extLst>
            <a:ext uri="{FF2B5EF4-FFF2-40B4-BE49-F238E27FC236}">
              <a16:creationId xmlns:a16="http://schemas.microsoft.com/office/drawing/2014/main" id="{25565B46-EF69-4205-936D-51B9FAE11B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401544" y="56029"/>
          <a:ext cx="2247900" cy="512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1</xdr:row>
      <xdr:rowOff>22344</xdr:rowOff>
    </xdr:to>
    <xdr:pic>
      <xdr:nvPicPr>
        <xdr:cNvPr id="3" name="Picture 1" descr="BNPP_BL_Q_RVB">
          <a:extLst>
            <a:ext uri="{FF2B5EF4-FFF2-40B4-BE49-F238E27FC236}">
              <a16:creationId xmlns:a16="http://schemas.microsoft.com/office/drawing/2014/main" id="{1C041295-4CE9-4F24-9EDE-D08A7FF38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1883" cy="42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RESULTATS/2026%202e%20trim/Tableaux%20de%20chiffres/Dashboard%20R&#233;alis&#233;%20Q2%202026%20-%20V17072026.xlsx" TargetMode="External"/><Relationship Id="rId2" Type="http://schemas.openxmlformats.org/officeDocument/2006/relationships/externalLinkPath" Target="file:///Z:\RESULTATS\2026%202e%20trim\Tableaux%20de%20chiffres\Dashboard%20R&#233;alis&#233;%20Q2%202026%20-%20V17072026.xlsx" TargetMode="External"/><Relationship Id="rId1" Type="http://schemas.openxmlformats.org/officeDocument/2006/relationships/externalLinkPath" Target="/RESULTATS/2026%202e%20trim/Tableaux%20de%20chiffres/Dashboard%20R&#233;alis&#233;%20Q2%202026%20-%20V1707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asboard CPBS Trim"/>
      <sheetName val="Dashboard CPB Trim"/>
      <sheetName val="Dashboard SB"/>
      <sheetName val="Dashboard CIB"/>
      <sheetName val="Dashboard IPS"/>
      <sheetName val="Dasboard CPBS Cumul"/>
      <sheetName val="Dashboard CPB Cumul"/>
      <sheetName val="Dashboard SB Cumul"/>
      <sheetName val="Dashboard CIB Cumul"/>
      <sheetName val="Dashboard IPS Cumul"/>
      <sheetName val="Operating divisions summary P&amp;L"/>
    </sheetNames>
    <sheetDataSet>
      <sheetData sheetId="0"/>
      <sheetData sheetId="1">
        <row r="8">
          <cell r="A8" t="str">
            <v>Gross operating profit</v>
          </cell>
        </row>
        <row r="9">
          <cell r="A9" t="str">
            <v>Cost of Risk</v>
          </cell>
        </row>
      </sheetData>
      <sheetData sheetId="2">
        <row r="7">
          <cell r="A7" t="str">
            <v>Gross operating profit</v>
          </cell>
        </row>
        <row r="8">
          <cell r="A8" t="str">
            <v>Cost of Risk</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tabSelected="1" zoomScaleNormal="100" workbookViewId="0">
      <selection activeCell="B6" sqref="B6"/>
    </sheetView>
  </sheetViews>
  <sheetFormatPr baseColWidth="10" defaultColWidth="10.140625" defaultRowHeight="12"/>
  <cols>
    <col min="1" max="1" width="1.140625" style="129" customWidth="1"/>
    <col min="2" max="2" width="70.28515625" style="129" customWidth="1"/>
    <col min="3" max="7" width="9.85546875" style="129" customWidth="1"/>
    <col min="8" max="8" width="26.5703125" style="129" customWidth="1"/>
    <col min="9" max="12" width="9.85546875" style="129" customWidth="1"/>
    <col min="13" max="19" width="10.140625" style="130" customWidth="1"/>
    <col min="20" max="16384" width="10.140625" style="129"/>
  </cols>
  <sheetData>
    <row r="1" spans="2:10" ht="20.25" customHeight="1"/>
    <row r="2" spans="2:10" ht="16.5" customHeight="1"/>
    <row r="4" spans="2:10" ht="24">
      <c r="B4" s="131" t="s">
        <v>391</v>
      </c>
    </row>
    <row r="7" spans="2:10" ht="24.75" customHeight="1">
      <c r="B7" s="409" t="s">
        <v>51</v>
      </c>
      <c r="C7" s="409"/>
      <c r="D7" s="409"/>
      <c r="E7" s="409"/>
      <c r="F7" s="409"/>
      <c r="G7" s="409"/>
      <c r="H7" s="132"/>
      <c r="I7" s="132"/>
      <c r="J7" s="132"/>
    </row>
    <row r="8" spans="2:10" ht="12.95" customHeight="1">
      <c r="B8" s="409"/>
      <c r="C8" s="409"/>
      <c r="D8" s="409"/>
      <c r="E8" s="409"/>
      <c r="F8" s="409"/>
      <c r="G8" s="409"/>
      <c r="H8" s="133"/>
      <c r="I8" s="133"/>
      <c r="J8" s="133"/>
    </row>
    <row r="9" spans="2:10" ht="33.950000000000003" customHeight="1">
      <c r="B9" s="409" t="s">
        <v>268</v>
      </c>
      <c r="C9" s="409"/>
      <c r="D9" s="409"/>
      <c r="E9" s="409"/>
      <c r="F9" s="409"/>
      <c r="G9" s="409"/>
      <c r="H9" s="133"/>
      <c r="I9" s="133"/>
      <c r="J9" s="133"/>
    </row>
    <row r="11" spans="2:10" ht="15.75" customHeight="1">
      <c r="B11" s="410" t="s">
        <v>368</v>
      </c>
      <c r="C11" s="410"/>
      <c r="D11" s="410"/>
      <c r="E11" s="410"/>
      <c r="F11" s="410"/>
      <c r="G11" s="410"/>
      <c r="H11" s="132"/>
      <c r="I11" s="132"/>
      <c r="J11" s="132"/>
    </row>
    <row r="12" spans="2:10" ht="15.75" customHeight="1">
      <c r="B12" s="410"/>
      <c r="C12" s="410"/>
      <c r="D12" s="410"/>
      <c r="E12" s="410"/>
      <c r="F12" s="410"/>
      <c r="G12" s="410"/>
      <c r="H12" s="133"/>
      <c r="I12" s="133"/>
      <c r="J12" s="133"/>
    </row>
    <row r="13" spans="2:10" ht="31.5" customHeight="1">
      <c r="B13" s="410"/>
      <c r="C13" s="410"/>
      <c r="D13" s="410"/>
      <c r="E13" s="410"/>
      <c r="F13" s="410"/>
      <c r="G13" s="410"/>
    </row>
    <row r="14" spans="2:10">
      <c r="B14" s="410" t="s">
        <v>369</v>
      </c>
      <c r="C14" s="410"/>
      <c r="D14" s="410"/>
      <c r="E14" s="410"/>
      <c r="F14" s="410"/>
      <c r="G14" s="410"/>
    </row>
    <row r="15" spans="2:10">
      <c r="B15" s="410"/>
      <c r="C15" s="410"/>
      <c r="D15" s="410"/>
      <c r="E15" s="410"/>
      <c r="F15" s="410"/>
      <c r="G15" s="410"/>
    </row>
    <row r="16" spans="2:10" ht="24.75" customHeight="1">
      <c r="B16" s="410"/>
      <c r="C16" s="410"/>
      <c r="D16" s="410"/>
      <c r="E16" s="410"/>
      <c r="F16" s="410"/>
      <c r="G16" s="410"/>
    </row>
    <row r="19" spans="2:3" ht="12.75">
      <c r="B19" s="134" t="s">
        <v>370</v>
      </c>
      <c r="C19" s="129" t="s">
        <v>261</v>
      </c>
    </row>
    <row r="20" spans="2:3" ht="12.75">
      <c r="B20" s="134"/>
    </row>
    <row r="21" spans="2:3" ht="12.75">
      <c r="B21" s="134" t="s">
        <v>267</v>
      </c>
      <c r="C21" s="129" t="s">
        <v>240</v>
      </c>
    </row>
    <row r="23" spans="2:3" ht="12.75">
      <c r="B23" s="134" t="s">
        <v>269</v>
      </c>
      <c r="C23" s="129" t="s">
        <v>390</v>
      </c>
    </row>
    <row r="25" spans="2:3" ht="12.75">
      <c r="B25" s="134" t="s">
        <v>265</v>
      </c>
      <c r="C25" s="129" t="s">
        <v>262</v>
      </c>
    </row>
    <row r="27" spans="2:3" ht="12.75">
      <c r="B27" s="134" t="s">
        <v>337</v>
      </c>
      <c r="C27" s="129" t="s">
        <v>388</v>
      </c>
    </row>
    <row r="29" spans="2:3" ht="12.75">
      <c r="B29" s="280" t="s">
        <v>263</v>
      </c>
      <c r="C29" s="129" t="s">
        <v>335</v>
      </c>
    </row>
    <row r="31" spans="2:3" ht="12.75">
      <c r="B31" s="281" t="s">
        <v>264</v>
      </c>
      <c r="C31" s="129" t="s">
        <v>336</v>
      </c>
    </row>
    <row r="33" spans="2:3" ht="12.75">
      <c r="B33" s="281" t="s">
        <v>266</v>
      </c>
      <c r="C33" s="129" t="s">
        <v>389</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9'!A1" display="Capital ratios/ Ratios de capital" xr:uid="{36AC5EEE-0608-46E0-B7E2-A5F4C36FF1F0}"/>
    <hyperlink ref="B33" location="'10.'!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8'!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1:M59"/>
  <sheetViews>
    <sheetView showGridLines="0" zoomScaleNormal="100" workbookViewId="0">
      <selection activeCell="N21" sqref="N21"/>
    </sheetView>
  </sheetViews>
  <sheetFormatPr baseColWidth="10" defaultColWidth="11.5703125" defaultRowHeight="15"/>
  <cols>
    <col min="1" max="1" width="36.7109375" style="104" bestFit="1" customWidth="1"/>
    <col min="2" max="16384" width="11.5703125" style="104"/>
  </cols>
  <sheetData>
    <row r="1" spans="1:13">
      <c r="A1" s="151"/>
      <c r="B1" s="439" t="s">
        <v>259</v>
      </c>
      <c r="C1" s="440"/>
      <c r="D1" s="441"/>
      <c r="E1" s="426" t="s">
        <v>324</v>
      </c>
      <c r="F1" s="427"/>
      <c r="G1" s="428"/>
      <c r="H1" s="426" t="s">
        <v>325</v>
      </c>
      <c r="I1" s="427"/>
      <c r="J1" s="428"/>
      <c r="K1" s="427" t="s">
        <v>326</v>
      </c>
      <c r="L1" s="427"/>
      <c r="M1" s="427"/>
    </row>
    <row r="2" spans="1:13">
      <c r="A2" s="156" t="s">
        <v>9</v>
      </c>
      <c r="B2" s="226" t="s">
        <v>392</v>
      </c>
      <c r="C2" s="227" t="s">
        <v>340</v>
      </c>
      <c r="D2" s="228" t="s">
        <v>283</v>
      </c>
      <c r="E2" s="226" t="str">
        <f>B2</f>
        <v xml:space="preserve">2Q26 </v>
      </c>
      <c r="F2" s="227" t="str">
        <f>C2</f>
        <v>2Q25</v>
      </c>
      <c r="G2" s="228" t="s">
        <v>283</v>
      </c>
      <c r="H2" s="226" t="str">
        <f>E2</f>
        <v xml:space="preserve">2Q26 </v>
      </c>
      <c r="I2" s="227" t="str">
        <f>F2</f>
        <v>2Q25</v>
      </c>
      <c r="J2" s="228" t="s">
        <v>283</v>
      </c>
      <c r="K2" s="229" t="str">
        <f>H2</f>
        <v xml:space="preserve">2Q26 </v>
      </c>
      <c r="L2" s="227" t="str">
        <f>I2</f>
        <v>2Q25</v>
      </c>
      <c r="M2" s="227" t="s">
        <v>283</v>
      </c>
    </row>
    <row r="3" spans="1:13">
      <c r="A3" s="110" t="s">
        <v>296</v>
      </c>
      <c r="B3" s="172">
        <f>E3+H3+K3</f>
        <v>5281.3481139652567</v>
      </c>
      <c r="C3" s="173">
        <f>F3+I3+L3</f>
        <v>4684.3673914278525</v>
      </c>
      <c r="D3" s="174">
        <f t="shared" ref="D3:D13" si="0">IFERROR(IF(ABS(B3/C3-1)&gt;0.5,"n.s.",B3/C3-1),"n.s.")</f>
        <v>0.12744105503548853</v>
      </c>
      <c r="E3" s="172">
        <v>1547.486803085618</v>
      </c>
      <c r="F3" s="173">
        <v>1506.090348865845</v>
      </c>
      <c r="G3" s="174">
        <f t="shared" ref="G3:G13" si="1">IFERROR(IF(ABS(E3/F3-1)&gt;0.5,"n.s.",E3/F3-1),"n.s.")</f>
        <v>2.7486036445918627E-2</v>
      </c>
      <c r="H3" s="172">
        <v>2809.6019099133787</v>
      </c>
      <c r="I3" s="173">
        <v>2391.6054806833881</v>
      </c>
      <c r="J3" s="174">
        <f t="shared" ref="J3:J13" si="2">IFERROR(IF(ABS(H3/I3-1)&gt;0.5,"n.s.",H3/I3-1),"n.s.")</f>
        <v>0.17477649746418478</v>
      </c>
      <c r="K3" s="172">
        <v>924.25940096626005</v>
      </c>
      <c r="L3" s="173">
        <v>786.67156187861906</v>
      </c>
      <c r="M3" s="175">
        <f t="shared" ref="M3:M13" si="3">IFERROR(IF(ABS(K3/L3-1)&gt;0.5,"n.s.",K3/L3-1),"n.s.")</f>
        <v>0.17489870710347399</v>
      </c>
    </row>
    <row r="4" spans="1:13">
      <c r="A4" s="160" t="s">
        <v>103</v>
      </c>
      <c r="B4" s="316">
        <f t="shared" ref="B4:C6" si="4">E4+H4+K4</f>
        <v>1404</v>
      </c>
      <c r="C4" s="177">
        <f t="shared" si="4"/>
        <v>1409.7441861610391</v>
      </c>
      <c r="D4" s="178">
        <f t="shared" si="0"/>
        <v>-4.0746301473897351E-3</v>
      </c>
      <c r="E4" s="176"/>
      <c r="F4" s="177"/>
      <c r="G4" s="178"/>
      <c r="H4" s="316">
        <v>1404</v>
      </c>
      <c r="I4" s="177">
        <v>1409.7441861610391</v>
      </c>
      <c r="J4" s="178">
        <f t="shared" si="2"/>
        <v>-4.0746301473897351E-3</v>
      </c>
      <c r="K4" s="176"/>
      <c r="L4" s="177"/>
      <c r="M4" s="179"/>
    </row>
    <row r="5" spans="1:13">
      <c r="A5" s="160" t="s">
        <v>104</v>
      </c>
      <c r="B5" s="316">
        <f t="shared" si="4"/>
        <v>1406</v>
      </c>
      <c r="C5" s="177">
        <f t="shared" si="4"/>
        <v>981.85543729437586</v>
      </c>
      <c r="D5" s="178">
        <f t="shared" si="0"/>
        <v>0.43198269989155125</v>
      </c>
      <c r="E5" s="176"/>
      <c r="F5" s="177"/>
      <c r="G5" s="178"/>
      <c r="H5" s="316">
        <v>1406</v>
      </c>
      <c r="I5" s="177">
        <v>981.85543729437586</v>
      </c>
      <c r="J5" s="178">
        <f t="shared" si="2"/>
        <v>0.43198269989155125</v>
      </c>
      <c r="K5" s="176"/>
      <c r="L5" s="177"/>
      <c r="M5" s="179"/>
    </row>
    <row r="6" spans="1:13">
      <c r="A6" s="112" t="s">
        <v>33</v>
      </c>
      <c r="B6" s="176">
        <f t="shared" si="4"/>
        <v>-2835.7114252732817</v>
      </c>
      <c r="C6" s="177">
        <f t="shared" si="4"/>
        <v>-2574.1732828574682</v>
      </c>
      <c r="D6" s="178">
        <f t="shared" si="0"/>
        <v>0.10160083012185273</v>
      </c>
      <c r="E6" s="176">
        <v>-716.30823794256105</v>
      </c>
      <c r="F6" s="177">
        <v>-688.40224638727</v>
      </c>
      <c r="G6" s="178">
        <f t="shared" si="1"/>
        <v>4.0537333661738506E-2</v>
      </c>
      <c r="H6" s="176">
        <v>-1541.272911108993</v>
      </c>
      <c r="I6" s="177">
        <v>-1330.8340159638192</v>
      </c>
      <c r="J6" s="178">
        <f t="shared" si="2"/>
        <v>0.15812557585760945</v>
      </c>
      <c r="K6" s="176">
        <v>-578.13027622172797</v>
      </c>
      <c r="L6" s="177">
        <v>-554.93702050637899</v>
      </c>
      <c r="M6" s="179">
        <f t="shared" si="3"/>
        <v>4.1794392621680165E-2</v>
      </c>
    </row>
    <row r="7" spans="1:13">
      <c r="A7" s="110" t="s">
        <v>294</v>
      </c>
      <c r="B7" s="180">
        <f>B6+B3</f>
        <v>2445.636688691975</v>
      </c>
      <c r="C7" s="181">
        <f>C6+C3</f>
        <v>2110.1941085703843</v>
      </c>
      <c r="D7" s="182">
        <f t="shared" si="0"/>
        <v>0.15896290239803901</v>
      </c>
      <c r="E7" s="180">
        <f>E6+E3</f>
        <v>831.17856514305697</v>
      </c>
      <c r="F7" s="181">
        <f>F6+F3</f>
        <v>817.68810247857505</v>
      </c>
      <c r="G7" s="182">
        <f t="shared" si="1"/>
        <v>1.6498298830067037E-2</v>
      </c>
      <c r="H7" s="180">
        <f>H6+H3</f>
        <v>1268.3289988043857</v>
      </c>
      <c r="I7" s="181">
        <f>I6+I3</f>
        <v>1060.7714647195689</v>
      </c>
      <c r="J7" s="182">
        <f t="shared" si="2"/>
        <v>0.19566658888178878</v>
      </c>
      <c r="K7" s="180">
        <f>K6+K3</f>
        <v>346.12912474453208</v>
      </c>
      <c r="L7" s="181">
        <f>L6+L3</f>
        <v>231.73454137224007</v>
      </c>
      <c r="M7" s="183">
        <f t="shared" si="3"/>
        <v>0.49364493827675693</v>
      </c>
    </row>
    <row r="8" spans="1:13">
      <c r="A8" s="112" t="str">
        <f>'[2]Dashboard SB'!A7</f>
        <v>Gross operating profit</v>
      </c>
      <c r="B8" s="176">
        <f t="shared" ref="B8:C9" si="5">E8+H8+K8</f>
        <v>-94.81928528702602</v>
      </c>
      <c r="C8" s="177">
        <f t="shared" si="5"/>
        <v>-111.498151079995</v>
      </c>
      <c r="D8" s="178">
        <f t="shared" si="0"/>
        <v>-0.14958872081208441</v>
      </c>
      <c r="E8" s="176">
        <v>-76.860792035595011</v>
      </c>
      <c r="F8" s="177">
        <v>-108.420657216734</v>
      </c>
      <c r="G8" s="178">
        <f t="shared" si="1"/>
        <v>-0.29108719676962014</v>
      </c>
      <c r="H8" s="176">
        <v>-17.615123790321</v>
      </c>
      <c r="I8" s="177">
        <v>-3.2996755334009999</v>
      </c>
      <c r="J8" s="178" t="str">
        <f t="shared" si="2"/>
        <v>n.s.</v>
      </c>
      <c r="K8" s="176">
        <v>-0.34336946111</v>
      </c>
      <c r="L8" s="177">
        <v>0.22218167013999998</v>
      </c>
      <c r="M8" s="179" t="str">
        <f t="shared" si="3"/>
        <v>n.s.</v>
      </c>
    </row>
    <row r="9" spans="1:13">
      <c r="A9" s="112" t="str">
        <f>'[2]Dashboard SB'!A8</f>
        <v>Cost of Risk</v>
      </c>
      <c r="B9" s="176">
        <f t="shared" si="5"/>
        <v>0</v>
      </c>
      <c r="C9" s="177">
        <f t="shared" si="5"/>
        <v>0</v>
      </c>
      <c r="D9" s="178" t="str">
        <f t="shared" si="0"/>
        <v>n.s.</v>
      </c>
      <c r="E9" s="176">
        <v>0</v>
      </c>
      <c r="F9" s="177">
        <v>0</v>
      </c>
      <c r="G9" s="178" t="str">
        <f t="shared" si="1"/>
        <v>n.s.</v>
      </c>
      <c r="H9" s="176">
        <v>0</v>
      </c>
      <c r="I9" s="177">
        <v>0</v>
      </c>
      <c r="J9" s="178" t="str">
        <f t="shared" si="2"/>
        <v>n.s.</v>
      </c>
      <c r="K9" s="176">
        <v>0</v>
      </c>
      <c r="L9" s="177">
        <v>0</v>
      </c>
      <c r="M9" s="179" t="str">
        <f t="shared" si="3"/>
        <v>n.s.</v>
      </c>
    </row>
    <row r="10" spans="1:13">
      <c r="A10" s="110" t="s">
        <v>36</v>
      </c>
      <c r="B10" s="180">
        <f>B7+B8+B9</f>
        <v>2350.8174034049489</v>
      </c>
      <c r="C10" s="181">
        <f>C7+C8+C9</f>
        <v>1998.6959574903892</v>
      </c>
      <c r="D10" s="182">
        <f t="shared" si="0"/>
        <v>0.17617559318861686</v>
      </c>
      <c r="E10" s="180">
        <f>E7+E8+E9</f>
        <v>754.31777310746202</v>
      </c>
      <c r="F10" s="181">
        <f>F7+F8+F9</f>
        <v>709.26744526184109</v>
      </c>
      <c r="G10" s="182">
        <f t="shared" si="1"/>
        <v>6.3516700430244155E-2</v>
      </c>
      <c r="H10" s="180">
        <f>H7+H8+H9</f>
        <v>1250.7138750140648</v>
      </c>
      <c r="I10" s="181">
        <f>I7+I8+I9</f>
        <v>1057.4717891861681</v>
      </c>
      <c r="J10" s="182">
        <f t="shared" si="2"/>
        <v>0.18273970786172566</v>
      </c>
      <c r="K10" s="180">
        <f>K7+K8+K9</f>
        <v>345.78575528342208</v>
      </c>
      <c r="L10" s="181">
        <f>L7+L8+L9</f>
        <v>231.95672304238008</v>
      </c>
      <c r="M10" s="183">
        <f t="shared" si="3"/>
        <v>0.49073392117306591</v>
      </c>
    </row>
    <row r="11" spans="1:13">
      <c r="A11" s="112" t="s">
        <v>81</v>
      </c>
      <c r="B11" s="176">
        <f t="shared" ref="B11:C12" si="6">E11+H11+K11</f>
        <v>4.444196058588</v>
      </c>
      <c r="C11" s="177">
        <f t="shared" si="6"/>
        <v>4.8350605886839997</v>
      </c>
      <c r="D11" s="178">
        <f t="shared" si="0"/>
        <v>-8.0839634359656465E-2</v>
      </c>
      <c r="E11" s="176">
        <v>1.4545414191820001</v>
      </c>
      <c r="F11" s="177">
        <v>0.91669679724899999</v>
      </c>
      <c r="G11" s="178" t="str">
        <f t="shared" si="1"/>
        <v>n.s.</v>
      </c>
      <c r="H11" s="176">
        <v>0.29188678654599998</v>
      </c>
      <c r="I11" s="177">
        <v>0.23862337831599997</v>
      </c>
      <c r="J11" s="178">
        <f t="shared" si="2"/>
        <v>0.22321118997596812</v>
      </c>
      <c r="K11" s="176">
        <v>2.6977678528599998</v>
      </c>
      <c r="L11" s="177">
        <v>3.6797404131190001</v>
      </c>
      <c r="M11" s="179">
        <f t="shared" si="3"/>
        <v>-0.26685919386000012</v>
      </c>
    </row>
    <row r="12" spans="1:13">
      <c r="A12" s="112" t="s">
        <v>37</v>
      </c>
      <c r="B12" s="176">
        <f t="shared" si="6"/>
        <v>-0.17500034469799999</v>
      </c>
      <c r="C12" s="177">
        <f t="shared" si="6"/>
        <v>-0.25606391895700004</v>
      </c>
      <c r="D12" s="178">
        <f t="shared" si="0"/>
        <v>-0.31657554328305337</v>
      </c>
      <c r="E12" s="176">
        <v>-5.6345219999999994E-2</v>
      </c>
      <c r="F12" s="177">
        <v>6.0868000000000001E-4</v>
      </c>
      <c r="G12" s="178" t="str">
        <f t="shared" si="1"/>
        <v>n.s.</v>
      </c>
      <c r="H12" s="176">
        <v>-0.21065512469800002</v>
      </c>
      <c r="I12" s="177">
        <v>-0.26522259895700001</v>
      </c>
      <c r="J12" s="178">
        <f t="shared" si="2"/>
        <v>-0.2057421745868907</v>
      </c>
      <c r="K12" s="176">
        <v>9.1999999999999998E-2</v>
      </c>
      <c r="L12" s="177">
        <v>8.5500000000000003E-3</v>
      </c>
      <c r="M12" s="179" t="str">
        <f t="shared" si="3"/>
        <v>n.s.</v>
      </c>
    </row>
    <row r="13" spans="1:13">
      <c r="A13" s="110" t="s">
        <v>102</v>
      </c>
      <c r="B13" s="180">
        <f>B10+B11+B12</f>
        <v>2355.0865991188389</v>
      </c>
      <c r="C13" s="181">
        <f>C10+C11+C12</f>
        <v>2003.2749541601163</v>
      </c>
      <c r="D13" s="182">
        <f t="shared" si="0"/>
        <v>0.17561825161749778</v>
      </c>
      <c r="E13" s="180">
        <f>E10+E11+E12</f>
        <v>755.71596930664396</v>
      </c>
      <c r="F13" s="181">
        <f>F10+F11+F12</f>
        <v>710.18475073909008</v>
      </c>
      <c r="G13" s="182">
        <f t="shared" si="1"/>
        <v>6.4111794177739601E-2</v>
      </c>
      <c r="H13" s="180">
        <f>H10+H11+H12</f>
        <v>1250.7951066759128</v>
      </c>
      <c r="I13" s="181">
        <f>I10+I11+I12</f>
        <v>1057.4451899655271</v>
      </c>
      <c r="J13" s="182">
        <f t="shared" si="2"/>
        <v>0.18284627756138261</v>
      </c>
      <c r="K13" s="180">
        <f>K10+K11+K12</f>
        <v>348.57552313628207</v>
      </c>
      <c r="L13" s="181">
        <f>L10+L11+L12</f>
        <v>235.64501345549908</v>
      </c>
      <c r="M13" s="183">
        <f t="shared" si="3"/>
        <v>0.47923997212913494</v>
      </c>
    </row>
    <row r="14" spans="1:13">
      <c r="A14" s="112"/>
      <c r="B14" s="176"/>
      <c r="C14" s="177"/>
      <c r="D14" s="178"/>
      <c r="E14" s="176"/>
      <c r="F14" s="177"/>
      <c r="G14" s="178"/>
      <c r="H14" s="176"/>
      <c r="I14" s="177"/>
      <c r="J14" s="178"/>
      <c r="K14" s="176"/>
      <c r="L14" s="177"/>
      <c r="M14" s="179"/>
    </row>
    <row r="15" spans="1:13">
      <c r="A15" s="116" t="s">
        <v>295</v>
      </c>
      <c r="B15" s="188">
        <f>-B6/B3</f>
        <v>0.53692946650778883</v>
      </c>
      <c r="C15" s="189">
        <f>-C6/C3</f>
        <v>0.54952420844873751</v>
      </c>
      <c r="D15" s="190">
        <f>(B15-C15)*100</f>
        <v>-1.2594741940948673</v>
      </c>
      <c r="E15" s="188">
        <f>-E6/E3</f>
        <v>0.46288487663628219</v>
      </c>
      <c r="F15" s="189">
        <f>-F6/F3</f>
        <v>0.45707898394387059</v>
      </c>
      <c r="G15" s="190">
        <f>(E15-F15)*100</f>
        <v>0.58058926924116072</v>
      </c>
      <c r="H15" s="188">
        <f>-H6/H3</f>
        <v>0.54857341378889901</v>
      </c>
      <c r="I15" s="189">
        <f>-I6/I3</f>
        <v>0.55646051437528099</v>
      </c>
      <c r="J15" s="190">
        <f>(H15-I15)*100</f>
        <v>-0.78871005863819788</v>
      </c>
      <c r="K15" s="188">
        <f>-K6/K3</f>
        <v>0.62550651431548976</v>
      </c>
      <c r="L15" s="189">
        <f>-L6/L3</f>
        <v>0.70542402623676392</v>
      </c>
      <c r="M15" s="191">
        <f>(K15-L15)*100</f>
        <v>-7.9917511921274169</v>
      </c>
    </row>
    <row r="16" spans="1:13">
      <c r="A16" s="112" t="s">
        <v>196</v>
      </c>
      <c r="B16" s="176"/>
      <c r="C16" s="177"/>
      <c r="D16" s="178"/>
      <c r="E16" s="176">
        <v>14.353148809099757</v>
      </c>
      <c r="F16" s="177">
        <v>21.346692115613223</v>
      </c>
      <c r="G16" s="230">
        <f>(E16-F16)</f>
        <v>-6.993543306513466</v>
      </c>
      <c r="H16" s="176"/>
      <c r="I16" s="177"/>
      <c r="J16" s="178"/>
      <c r="K16" s="176"/>
      <c r="L16" s="177"/>
      <c r="M16" s="179"/>
    </row>
    <row r="17" spans="1:13">
      <c r="A17" s="116" t="s">
        <v>299</v>
      </c>
      <c r="B17" s="188">
        <v>0.26604813011825207</v>
      </c>
      <c r="C17" s="189">
        <v>0.22575282026056781</v>
      </c>
      <c r="D17" s="190">
        <f>(B17-C17)*100</f>
        <v>4.0295309857684263</v>
      </c>
      <c r="E17" s="188">
        <v>0.16665593559912026</v>
      </c>
      <c r="F17" s="189">
        <v>0.15996479007566033</v>
      </c>
      <c r="G17" s="190">
        <f>(E17-F17)*100</f>
        <v>0.66911455234599237</v>
      </c>
      <c r="H17" s="188">
        <v>0.31950721047905162</v>
      </c>
      <c r="I17" s="189">
        <v>0.26435866061043839</v>
      </c>
      <c r="J17" s="190">
        <f>(H17-I17)*100</f>
        <v>5.514854986861323</v>
      </c>
      <c r="K17" s="188">
        <v>0.84117787323269189</v>
      </c>
      <c r="L17" s="189">
        <v>0.53166768501042161</v>
      </c>
      <c r="M17" s="191">
        <f>(K17-L17)*100</f>
        <v>30.951018822227027</v>
      </c>
    </row>
    <row r="18" spans="1:13">
      <c r="A18" s="120"/>
      <c r="B18" s="184"/>
      <c r="C18" s="185"/>
      <c r="D18" s="178"/>
      <c r="E18" s="184"/>
      <c r="F18" s="185"/>
      <c r="G18" s="178"/>
      <c r="H18" s="184"/>
      <c r="I18" s="185"/>
      <c r="J18" s="178"/>
      <c r="K18" s="184"/>
      <c r="L18" s="185"/>
      <c r="M18" s="179"/>
    </row>
    <row r="19" spans="1:13">
      <c r="A19" s="161" t="s">
        <v>17</v>
      </c>
      <c r="B19" s="243"/>
      <c r="C19" s="244"/>
      <c r="D19" s="233"/>
      <c r="E19" s="243"/>
      <c r="F19" s="244"/>
      <c r="G19" s="233"/>
      <c r="H19" s="243"/>
      <c r="I19" s="244"/>
      <c r="J19" s="233"/>
      <c r="K19" s="243"/>
      <c r="L19" s="244"/>
      <c r="M19" s="234"/>
    </row>
    <row r="20" spans="1:13">
      <c r="A20" s="128" t="s">
        <v>297</v>
      </c>
      <c r="B20" s="265">
        <f t="shared" ref="B20:C21" si="7">E20+H20+K20</f>
        <v>269.25883374944573</v>
      </c>
      <c r="C20" s="266">
        <f t="shared" si="7"/>
        <v>267.31478320705975</v>
      </c>
      <c r="D20" s="178">
        <f>IFERROR(IF(ABS(B20/C20-1)&gt;0.5,"n.s.",B20/C20-1),"n.s.")</f>
        <v>7.2725141462908205E-3</v>
      </c>
      <c r="E20" s="265">
        <v>152.31565483516073</v>
      </c>
      <c r="F20" s="266">
        <v>143.34328000650092</v>
      </c>
      <c r="G20" s="178">
        <f>IFERROR(IF(ABS(E20/F20-1)&gt;0.5,"n.s.",E20/F20-1),"n.s.")</f>
        <v>6.2593620211933931E-2</v>
      </c>
      <c r="H20" s="265">
        <v>104.25463892309628</v>
      </c>
      <c r="I20" s="266">
        <v>110.33034211774138</v>
      </c>
      <c r="J20" s="178">
        <f>IFERROR(IF(ABS(H20/I20-1)&gt;0.5,"n.s.",H20/I20-1),"n.s.")</f>
        <v>-5.506828926680285E-2</v>
      </c>
      <c r="K20" s="265">
        <v>12.688539991188764</v>
      </c>
      <c r="L20" s="185">
        <v>13.641161082817488</v>
      </c>
      <c r="M20" s="179">
        <f>IFERROR(IF(ABS(K20/L20-1)&gt;0.5,"n.s.",K20/L20-1),"n.s.")</f>
        <v>-6.9834311452318665E-2</v>
      </c>
    </row>
    <row r="21" spans="1:13">
      <c r="A21" s="112" t="s">
        <v>313</v>
      </c>
      <c r="B21" s="184">
        <f t="shared" si="7"/>
        <v>34.802692357192946</v>
      </c>
      <c r="C21" s="185">
        <f t="shared" si="7"/>
        <v>35.737396554769646</v>
      </c>
      <c r="D21" s="178">
        <f>IFERROR(IF(ABS(B21/C21-1)&gt;0.5,"n.s.",B21/C21-1),"n.s.")</f>
        <v>-2.6154792673389382E-2</v>
      </c>
      <c r="E21" s="184">
        <v>17.964641813311694</v>
      </c>
      <c r="F21" s="185">
        <v>17.856390105713981</v>
      </c>
      <c r="G21" s="178">
        <f>IFERROR(IF(ABS(E21/F21-1)&gt;0.5,"n.s.",E21/F21-1),"n.s.")</f>
        <v>6.062351178308667E-3</v>
      </c>
      <c r="H21" s="184">
        <v>15.274211541352463</v>
      </c>
      <c r="I21" s="185">
        <v>16.111966881215615</v>
      </c>
      <c r="J21" s="178">
        <f>IFERROR(IF(ABS(H21/I21-1)&gt;0.5,"n.s.",H21/I21-1),"n.s.")</f>
        <v>-5.1995845450741429E-2</v>
      </c>
      <c r="K21" s="184">
        <v>1.563839002528788</v>
      </c>
      <c r="L21" s="185">
        <v>1.7690395678400557</v>
      </c>
      <c r="M21" s="179">
        <f>IFERROR(IF(ABS(K21/L21-1)&gt;0.5,"n.s.",K21/L21-1),"n.s.")</f>
        <v>-0.11599546388994075</v>
      </c>
    </row>
    <row r="22" spans="1:13">
      <c r="A22" s="120"/>
      <c r="B22" s="184"/>
      <c r="C22" s="185"/>
      <c r="D22" s="178"/>
      <c r="E22" s="184"/>
      <c r="F22" s="185"/>
      <c r="G22" s="178"/>
      <c r="H22" s="184"/>
      <c r="I22" s="185"/>
      <c r="J22" s="178"/>
      <c r="K22" s="184"/>
      <c r="L22" s="185"/>
      <c r="M22" s="179"/>
    </row>
    <row r="23" spans="1:13">
      <c r="A23" s="123" t="s">
        <v>327</v>
      </c>
      <c r="B23" s="222"/>
      <c r="C23" s="223"/>
      <c r="D23" s="224"/>
      <c r="E23" s="222"/>
      <c r="F23" s="223"/>
      <c r="G23" s="224"/>
      <c r="H23" s="222"/>
      <c r="I23" s="223"/>
      <c r="J23" s="224"/>
      <c r="K23" s="222"/>
      <c r="L23" s="223"/>
      <c r="M23" s="225"/>
    </row>
    <row r="24" spans="1:13">
      <c r="A24" s="120" t="s">
        <v>347</v>
      </c>
      <c r="B24" s="184">
        <f t="shared" ref="B24:C28" si="8">E24+H24+K24</f>
        <v>218.38699575093182</v>
      </c>
      <c r="C24" s="185">
        <f t="shared" si="8"/>
        <v>197.16618305987936</v>
      </c>
      <c r="D24" s="178">
        <f>IFERROR(IF(ABS(B24/C24-1)&gt;0.5,"n.s.",B24/C24-1),"n.s.")</f>
        <v>0.10762906884801682</v>
      </c>
      <c r="E24" s="184">
        <v>218.38699575093182</v>
      </c>
      <c r="F24" s="185">
        <v>197.16618305987936</v>
      </c>
      <c r="G24" s="178">
        <f>IFERROR(IF(ABS(E24/F24-1)&gt;0.5,"n.s.",E24/F24-1),"n.s.")</f>
        <v>0.10762906884801682</v>
      </c>
      <c r="H24" s="184"/>
      <c r="I24" s="185"/>
      <c r="J24" s="178"/>
      <c r="K24" s="184"/>
      <c r="L24" s="185"/>
      <c r="M24" s="179"/>
    </row>
    <row r="25" spans="1:13">
      <c r="A25" s="120" t="s">
        <v>348</v>
      </c>
      <c r="B25" s="184">
        <f t="shared" si="8"/>
        <v>248.43609628000004</v>
      </c>
      <c r="C25" s="185">
        <f t="shared" si="8"/>
        <v>219.17848289199998</v>
      </c>
      <c r="D25" s="178">
        <f>IFERROR(IF(ABS(B25/C25-1)&gt;0.5,"n.s.",B25/C25-1),"n.s.")</f>
        <v>0.13348761704138967</v>
      </c>
      <c r="E25" s="184">
        <v>248.43609628000004</v>
      </c>
      <c r="F25" s="185">
        <v>219.17848289199998</v>
      </c>
      <c r="G25" s="178">
        <f>IFERROR(IF(ABS(E25/F25-1)&gt;0.5,"n.s.",E25/F25-1),"n.s.")</f>
        <v>0.13348761704138967</v>
      </c>
      <c r="H25" s="184"/>
      <c r="I25" s="185"/>
      <c r="J25" s="178"/>
      <c r="K25" s="184"/>
      <c r="L25" s="185"/>
      <c r="M25" s="179"/>
    </row>
    <row r="26" spans="1:13">
      <c r="A26" s="112" t="s">
        <v>349</v>
      </c>
      <c r="B26" s="176">
        <f t="shared" si="8"/>
        <v>15298.3533228551</v>
      </c>
      <c r="C26" s="177">
        <f t="shared" si="8"/>
        <v>14879.676820582663</v>
      </c>
      <c r="D26" s="178">
        <f>IFERROR(IF(ABS(B26/C26-1)&gt;0.5,"n.s.",B26/C26-1),"n.s.")</f>
        <v>2.8137472830948473E-2</v>
      </c>
      <c r="E26" s="176"/>
      <c r="F26" s="177"/>
      <c r="G26" s="178"/>
      <c r="H26" s="176"/>
      <c r="I26" s="177"/>
      <c r="J26" s="178"/>
      <c r="K26" s="176">
        <v>15298.3533228551</v>
      </c>
      <c r="L26" s="177">
        <v>14879.676820582663</v>
      </c>
      <c r="M26" s="179">
        <f>IFERROR(IF(ABS(K26/L26-1)&gt;0.5,"n.s.",K26/L26-1),"n.s.")</f>
        <v>2.8137472830948473E-2</v>
      </c>
    </row>
    <row r="27" spans="1:13">
      <c r="A27" s="112" t="s">
        <v>350</v>
      </c>
      <c r="B27" s="176">
        <f t="shared" si="8"/>
        <v>2991.4101406200998</v>
      </c>
      <c r="C27" s="177">
        <f t="shared" si="8"/>
        <v>2781.667621414043</v>
      </c>
      <c r="D27" s="178">
        <f>IFERROR(IF(ABS(B27/C27-1)&gt;0.5,"n.s.",B27/C27-1),"n.s.")</f>
        <v>7.5401718591898259E-2</v>
      </c>
      <c r="E27" s="176"/>
      <c r="F27" s="177"/>
      <c r="G27" s="178"/>
      <c r="H27" s="176"/>
      <c r="I27" s="177"/>
      <c r="J27" s="178"/>
      <c r="K27" s="176">
        <v>2991.4101406200998</v>
      </c>
      <c r="L27" s="177">
        <v>2781.667621414043</v>
      </c>
      <c r="M27" s="179">
        <f>IFERROR(IF(ABS(K27/L27-1)&gt;0.5,"n.s.",K27/L27-1),"n.s.")</f>
        <v>7.5401718591898259E-2</v>
      </c>
    </row>
    <row r="28" spans="1:13">
      <c r="A28" s="120" t="s">
        <v>351</v>
      </c>
      <c r="B28" s="184">
        <f t="shared" si="8"/>
        <v>56.109291460000001</v>
      </c>
      <c r="C28" s="185">
        <f t="shared" si="8"/>
        <v>48.427699999999994</v>
      </c>
      <c r="D28" s="178">
        <f>IFERROR(IF(ABS(B28/C28-1)&gt;0.5,"n.s.",B28/C28-1),"n.s.")</f>
        <v>0.1586197870227164</v>
      </c>
      <c r="E28" s="184"/>
      <c r="F28" s="185"/>
      <c r="G28" s="178"/>
      <c r="H28" s="184"/>
      <c r="I28" s="185"/>
      <c r="J28" s="178"/>
      <c r="K28" s="184">
        <v>56.109291460000001</v>
      </c>
      <c r="L28" s="185">
        <v>48.427699999999994</v>
      </c>
      <c r="M28" s="179">
        <f>IFERROR(IF(ABS(K28/L28-1)&gt;0.5,"n.s.",K28/L28-1),"n.s.")</f>
        <v>0.1586197870227164</v>
      </c>
    </row>
    <row r="29" spans="1:13">
      <c r="A29" s="158"/>
      <c r="B29" s="243"/>
      <c r="C29" s="244"/>
      <c r="D29" s="233"/>
      <c r="E29" s="243"/>
      <c r="F29" s="244"/>
      <c r="G29" s="233"/>
      <c r="H29" s="243"/>
      <c r="I29" s="244"/>
      <c r="J29" s="233"/>
      <c r="K29" s="243"/>
      <c r="L29" s="244"/>
      <c r="M29" s="234"/>
    </row>
    <row r="31" spans="1:13">
      <c r="A31" s="151"/>
      <c r="B31" s="439" t="s">
        <v>259</v>
      </c>
      <c r="C31" s="440"/>
      <c r="D31" s="441"/>
      <c r="E31" s="426" t="s">
        <v>324</v>
      </c>
      <c r="F31" s="427"/>
      <c r="G31" s="428"/>
      <c r="H31" s="426" t="s">
        <v>325</v>
      </c>
      <c r="I31" s="427"/>
      <c r="J31" s="428"/>
      <c r="K31" s="427" t="s">
        <v>326</v>
      </c>
      <c r="L31" s="427"/>
      <c r="M31" s="427"/>
    </row>
    <row r="32" spans="1:13">
      <c r="A32" s="156" t="s">
        <v>9</v>
      </c>
      <c r="B32" s="226" t="s">
        <v>437</v>
      </c>
      <c r="C32" s="227" t="s">
        <v>438</v>
      </c>
      <c r="D32" s="228" t="s">
        <v>283</v>
      </c>
      <c r="E32" s="226" t="s">
        <v>437</v>
      </c>
      <c r="F32" s="227" t="s">
        <v>438</v>
      </c>
      <c r="G32" s="228" t="s">
        <v>283</v>
      </c>
      <c r="H32" s="226" t="s">
        <v>437</v>
      </c>
      <c r="I32" s="227" t="s">
        <v>438</v>
      </c>
      <c r="J32" s="228" t="s">
        <v>283</v>
      </c>
      <c r="K32" s="229" t="s">
        <v>437</v>
      </c>
      <c r="L32" s="227" t="s">
        <v>438</v>
      </c>
      <c r="M32" s="227" t="s">
        <v>283</v>
      </c>
    </row>
    <row r="33" spans="1:13">
      <c r="A33" s="110" t="s">
        <v>296</v>
      </c>
      <c r="B33" s="172">
        <v>10523.978321806766</v>
      </c>
      <c r="C33" s="173">
        <v>9970.0811169586814</v>
      </c>
      <c r="D33" s="174">
        <v>5.5555937644873321E-2</v>
      </c>
      <c r="E33" s="172">
        <v>3060.9476872626692</v>
      </c>
      <c r="F33" s="173">
        <v>3184.6180093578091</v>
      </c>
      <c r="G33" s="174">
        <v>-3.88336440137379E-2</v>
      </c>
      <c r="H33" s="172">
        <v>5693.8373625266258</v>
      </c>
      <c r="I33" s="173">
        <v>5205.3254285889934</v>
      </c>
      <c r="J33" s="174">
        <v>9.3848490481420965E-2</v>
      </c>
      <c r="K33" s="172">
        <v>1769.1932720174721</v>
      </c>
      <c r="L33" s="173">
        <v>1580.13767901188</v>
      </c>
      <c r="M33" s="175">
        <v>0.11964501291040386</v>
      </c>
    </row>
    <row r="34" spans="1:13">
      <c r="A34" s="160" t="s">
        <v>103</v>
      </c>
      <c r="B34" s="176">
        <v>3030.741</v>
      </c>
      <c r="C34" s="177">
        <v>3036.4977028322319</v>
      </c>
      <c r="D34" s="178">
        <v>-1.895836386394234E-3</v>
      </c>
      <c r="E34" s="176"/>
      <c r="F34" s="177"/>
      <c r="G34" s="178"/>
      <c r="H34" s="176">
        <v>3030.741</v>
      </c>
      <c r="I34" s="177">
        <v>3036.4977028322319</v>
      </c>
      <c r="J34" s="178">
        <v>-1.895836386394234E-3</v>
      </c>
      <c r="K34" s="176"/>
      <c r="L34" s="177"/>
      <c r="M34" s="179"/>
    </row>
    <row r="35" spans="1:13">
      <c r="A35" s="160" t="s">
        <v>104</v>
      </c>
      <c r="B35" s="176">
        <v>2663.4949999999999</v>
      </c>
      <c r="C35" s="177">
        <v>2168.8228530433439</v>
      </c>
      <c r="D35" s="178">
        <v>0.2280832416822427</v>
      </c>
      <c r="E35" s="176"/>
      <c r="F35" s="177"/>
      <c r="G35" s="178"/>
      <c r="H35" s="176">
        <v>2663.4949999999999</v>
      </c>
      <c r="I35" s="177">
        <v>2168.8228530433439</v>
      </c>
      <c r="J35" s="178">
        <v>0.2280832416822427</v>
      </c>
      <c r="K35" s="176"/>
      <c r="L35" s="177"/>
      <c r="M35" s="179"/>
    </row>
    <row r="36" spans="1:13">
      <c r="A36" s="112" t="s">
        <v>33</v>
      </c>
      <c r="B36" s="176">
        <v>-5735.0038984159182</v>
      </c>
      <c r="C36" s="177">
        <v>-5540.5966260909699</v>
      </c>
      <c r="D36" s="178">
        <v>3.508778664909018E-2</v>
      </c>
      <c r="E36" s="176">
        <v>-1426.154554053571</v>
      </c>
      <c r="F36" s="177">
        <v>-1419.2714185110658</v>
      </c>
      <c r="G36" s="178">
        <v>4.8497668964024854E-3</v>
      </c>
      <c r="H36" s="176">
        <v>-3177.282495803137</v>
      </c>
      <c r="I36" s="177">
        <v>-3029.0211278535553</v>
      </c>
      <c r="J36" s="178">
        <v>4.8946957347452802E-2</v>
      </c>
      <c r="K36" s="176">
        <v>-1131.5668485592109</v>
      </c>
      <c r="L36" s="177">
        <v>-1092.3040797263491</v>
      </c>
      <c r="M36" s="179">
        <v>3.5944907248445235E-2</v>
      </c>
    </row>
    <row r="37" spans="1:13">
      <c r="A37" s="110" t="s">
        <v>294</v>
      </c>
      <c r="B37" s="180">
        <v>4788.9744233908477</v>
      </c>
      <c r="C37" s="181">
        <v>4429.4844908677114</v>
      </c>
      <c r="D37" s="182">
        <v>8.1158413188780365E-2</v>
      </c>
      <c r="E37" s="180">
        <v>1634.7931332090982</v>
      </c>
      <c r="F37" s="181">
        <v>1765.3465908467433</v>
      </c>
      <c r="G37" s="182">
        <v>-7.39534425220294E-2</v>
      </c>
      <c r="H37" s="180">
        <v>2516.5548667234889</v>
      </c>
      <c r="I37" s="181">
        <v>2176.3043007354381</v>
      </c>
      <c r="J37" s="182">
        <v>0.15634328612642534</v>
      </c>
      <c r="K37" s="180">
        <v>637.62642345826112</v>
      </c>
      <c r="L37" s="181">
        <v>487.83359928553091</v>
      </c>
      <c r="M37" s="183">
        <v>0.30705721047527912</v>
      </c>
    </row>
    <row r="38" spans="1:13">
      <c r="A38" s="112" t="s">
        <v>152</v>
      </c>
      <c r="B38" s="176">
        <v>-205.65767753201999</v>
      </c>
      <c r="C38" s="177">
        <v>-176.20448288547203</v>
      </c>
      <c r="D38" s="178">
        <v>0.16715349214861752</v>
      </c>
      <c r="E38" s="176">
        <v>-188.82293295650399</v>
      </c>
      <c r="F38" s="177">
        <v>-166.73019868582301</v>
      </c>
      <c r="G38" s="178">
        <v>0.13250589542156832</v>
      </c>
      <c r="H38" s="176">
        <v>-17.011269810171001</v>
      </c>
      <c r="I38" s="177">
        <v>-9.5639983065840006</v>
      </c>
      <c r="J38" s="178" t="s">
        <v>238</v>
      </c>
      <c r="K38" s="176">
        <v>0.176525234655</v>
      </c>
      <c r="L38" s="177">
        <v>8.971410693500001E-2</v>
      </c>
      <c r="M38" s="179" t="s">
        <v>238</v>
      </c>
    </row>
    <row r="39" spans="1:13">
      <c r="A39" s="112" t="s">
        <v>375</v>
      </c>
      <c r="B39" s="176">
        <v>0</v>
      </c>
      <c r="C39" s="177">
        <v>0</v>
      </c>
      <c r="D39" s="178" t="s">
        <v>238</v>
      </c>
      <c r="E39" s="176">
        <v>0</v>
      </c>
      <c r="F39" s="177">
        <v>0</v>
      </c>
      <c r="G39" s="178" t="s">
        <v>238</v>
      </c>
      <c r="H39" s="176">
        <v>0</v>
      </c>
      <c r="I39" s="177">
        <v>0</v>
      </c>
      <c r="J39" s="178" t="s">
        <v>238</v>
      </c>
      <c r="K39" s="176">
        <v>0</v>
      </c>
      <c r="L39" s="177">
        <v>0</v>
      </c>
      <c r="M39" s="179" t="s">
        <v>238</v>
      </c>
    </row>
    <row r="40" spans="1:13">
      <c r="A40" s="110" t="s">
        <v>36</v>
      </c>
      <c r="B40" s="180">
        <v>4583.3167458588277</v>
      </c>
      <c r="C40" s="181">
        <v>4253.2800079822391</v>
      </c>
      <c r="D40" s="182">
        <v>7.7595817171030479E-2</v>
      </c>
      <c r="E40" s="180">
        <v>1445.9702002525942</v>
      </c>
      <c r="F40" s="181">
        <v>1598.6163921609202</v>
      </c>
      <c r="G40" s="182">
        <v>-9.5486442311521369E-2</v>
      </c>
      <c r="H40" s="180">
        <v>2499.5435969133177</v>
      </c>
      <c r="I40" s="181">
        <v>2166.7403024288542</v>
      </c>
      <c r="J40" s="182">
        <v>0.15359630044791261</v>
      </c>
      <c r="K40" s="180">
        <v>637.80294869291606</v>
      </c>
      <c r="L40" s="181">
        <v>487.9233133924659</v>
      </c>
      <c r="M40" s="182">
        <v>0.30717867170223334</v>
      </c>
    </row>
    <row r="41" spans="1:13">
      <c r="A41" s="112" t="s">
        <v>81</v>
      </c>
      <c r="B41" s="176">
        <v>9.706228247544999</v>
      </c>
      <c r="C41" s="177">
        <v>10.149060143978001</v>
      </c>
      <c r="D41" s="178">
        <v>-4.3632798520339744E-2</v>
      </c>
      <c r="E41" s="176">
        <v>2.9294705124819997</v>
      </c>
      <c r="F41" s="177">
        <v>2.3934976189650001</v>
      </c>
      <c r="G41" s="178">
        <v>0.22392873478134723</v>
      </c>
      <c r="H41" s="176">
        <v>0.59982511992999998</v>
      </c>
      <c r="I41" s="177">
        <v>0.50085084493300003</v>
      </c>
      <c r="J41" s="178">
        <v>0.19761227518791546</v>
      </c>
      <c r="K41" s="176">
        <v>6.1769326151329995</v>
      </c>
      <c r="L41" s="177">
        <v>7.2547116800800007</v>
      </c>
      <c r="M41" s="179">
        <v>-0.14856263246220647</v>
      </c>
    </row>
    <row r="42" spans="1:13">
      <c r="A42" s="112" t="s">
        <v>37</v>
      </c>
      <c r="B42" s="176">
        <v>0.19916867403999999</v>
      </c>
      <c r="C42" s="177">
        <v>2.773276796552</v>
      </c>
      <c r="D42" s="178" t="s">
        <v>238</v>
      </c>
      <c r="E42" s="176">
        <v>-5.8990029999999999E-2</v>
      </c>
      <c r="F42" s="177">
        <v>-3.2447299999999999E-3</v>
      </c>
      <c r="G42" s="178" t="s">
        <v>238</v>
      </c>
      <c r="H42" s="176">
        <v>-0.20789129596</v>
      </c>
      <c r="I42" s="177">
        <v>2.767971526552</v>
      </c>
      <c r="J42" s="178" t="s">
        <v>238</v>
      </c>
      <c r="K42" s="176">
        <v>0.46605000000000002</v>
      </c>
      <c r="L42" s="177">
        <v>8.5500000000000003E-3</v>
      </c>
      <c r="M42" s="179" t="s">
        <v>238</v>
      </c>
    </row>
    <row r="43" spans="1:13">
      <c r="A43" s="110" t="s">
        <v>102</v>
      </c>
      <c r="B43" s="180">
        <v>4593.2221427804134</v>
      </c>
      <c r="C43" s="181">
        <v>4266.202344922769</v>
      </c>
      <c r="D43" s="182">
        <v>7.6653606982995726E-2</v>
      </c>
      <c r="E43" s="180">
        <v>1448.8406807350764</v>
      </c>
      <c r="F43" s="181">
        <v>1601.0066450498853</v>
      </c>
      <c r="G43" s="182">
        <v>-9.5043930507900942E-2</v>
      </c>
      <c r="H43" s="180">
        <v>2499.9355307372875</v>
      </c>
      <c r="I43" s="181">
        <v>2170.0091248003396</v>
      </c>
      <c r="J43" s="182">
        <v>0.1520391790828548</v>
      </c>
      <c r="K43" s="180">
        <v>644.44593130804901</v>
      </c>
      <c r="L43" s="181">
        <v>495.18657507254591</v>
      </c>
      <c r="M43" s="183">
        <v>0.30142044180748706</v>
      </c>
    </row>
    <row r="44" spans="1:13">
      <c r="A44" s="112"/>
      <c r="B44" s="176"/>
      <c r="C44" s="177"/>
      <c r="D44" s="178"/>
      <c r="E44" s="176"/>
      <c r="F44" s="177"/>
      <c r="G44" s="178"/>
      <c r="H44" s="176"/>
      <c r="I44" s="177"/>
      <c r="J44" s="178"/>
      <c r="K44" s="176"/>
      <c r="L44" s="177"/>
      <c r="M44" s="179"/>
    </row>
    <row r="45" spans="1:13">
      <c r="A45" s="116" t="s">
        <v>295</v>
      </c>
      <c r="B45" s="188">
        <v>0.54494638083132496</v>
      </c>
      <c r="C45" s="189">
        <v>0.55572232172380742</v>
      </c>
      <c r="D45" s="190">
        <v>-1.0775940892482461</v>
      </c>
      <c r="E45" s="188">
        <v>0.46591928375259045</v>
      </c>
      <c r="F45" s="189">
        <v>0.44566457086552352</v>
      </c>
      <c r="G45" s="190">
        <v>2.0254712887066928</v>
      </c>
      <c r="H45" s="188">
        <v>0.55802129451643245</v>
      </c>
      <c r="I45" s="189">
        <v>0.58190811879260962</v>
      </c>
      <c r="J45" s="190">
        <v>-2.3886824276177165</v>
      </c>
      <c r="K45" s="188">
        <v>0.63959481785098937</v>
      </c>
      <c r="L45" s="189">
        <v>0.69127145959167824</v>
      </c>
      <c r="M45" s="191">
        <v>-5.1676641740688867</v>
      </c>
    </row>
    <row r="46" spans="1:13">
      <c r="A46" s="112" t="s">
        <v>196</v>
      </c>
      <c r="B46" s="176"/>
      <c r="C46" s="177"/>
      <c r="D46" s="178"/>
      <c r="E46" s="176">
        <v>18.074643800548682</v>
      </c>
      <c r="F46" s="177">
        <v>16.217188735874437</v>
      </c>
      <c r="G46" s="230">
        <v>1.8574550646742445</v>
      </c>
      <c r="H46" s="176"/>
      <c r="I46" s="177"/>
      <c r="J46" s="178"/>
      <c r="K46" s="176"/>
      <c r="L46" s="177"/>
      <c r="M46" s="179"/>
    </row>
    <row r="47" spans="1:13">
      <c r="A47" s="116" t="s">
        <v>299</v>
      </c>
      <c r="B47" s="188">
        <v>0.26604451003055968</v>
      </c>
      <c r="C47" s="189">
        <v>0.24073143579571618</v>
      </c>
      <c r="D47" s="190">
        <v>2.5313074234843498</v>
      </c>
      <c r="E47" s="188">
        <v>0.16320606373837152</v>
      </c>
      <c r="F47" s="189">
        <v>0.18097432379435216</v>
      </c>
      <c r="G47" s="190">
        <v>-1.7768260055980645</v>
      </c>
      <c r="H47" s="188">
        <v>0.32960258429477829</v>
      </c>
      <c r="I47" s="189">
        <v>0.27170505537326661</v>
      </c>
      <c r="J47" s="190">
        <v>5.7897528921511672</v>
      </c>
      <c r="K47" s="188">
        <v>0.82662419846811741</v>
      </c>
      <c r="L47" s="189">
        <v>0.56180982261548595</v>
      </c>
      <c r="M47" s="191">
        <v>26.481437585263144</v>
      </c>
    </row>
    <row r="48" spans="1:13">
      <c r="A48" s="120"/>
      <c r="B48" s="184"/>
      <c r="C48" s="185"/>
      <c r="D48" s="178"/>
      <c r="E48" s="184"/>
      <c r="F48" s="185"/>
      <c r="G48" s="178"/>
      <c r="H48" s="184"/>
      <c r="I48" s="185"/>
      <c r="J48" s="178"/>
      <c r="K48" s="184"/>
      <c r="L48" s="185"/>
      <c r="M48" s="179"/>
    </row>
    <row r="49" spans="1:13">
      <c r="A49" s="161" t="s">
        <v>17</v>
      </c>
      <c r="B49" s="243"/>
      <c r="C49" s="244"/>
      <c r="D49" s="233"/>
      <c r="E49" s="243"/>
      <c r="F49" s="244"/>
      <c r="G49" s="233"/>
      <c r="H49" s="243"/>
      <c r="I49" s="244"/>
      <c r="J49" s="233"/>
      <c r="K49" s="243"/>
      <c r="L49" s="244"/>
      <c r="M49" s="234"/>
    </row>
    <row r="50" spans="1:13">
      <c r="A50" s="112" t="s">
        <v>297</v>
      </c>
      <c r="B50" s="267">
        <v>269.25883374944573</v>
      </c>
      <c r="C50" s="315">
        <v>267.31478320705975</v>
      </c>
      <c r="D50" s="331">
        <v>7.2725141462908205E-3</v>
      </c>
      <c r="E50" s="267">
        <v>152.31565483516073</v>
      </c>
      <c r="F50" s="315">
        <v>143.34328000650092</v>
      </c>
      <c r="G50" s="331">
        <v>6.2593620211933931E-2</v>
      </c>
      <c r="H50" s="267">
        <v>104.25463892309628</v>
      </c>
      <c r="I50" s="315">
        <v>110.33034211774138</v>
      </c>
      <c r="J50" s="331">
        <v>-5.506828926680285E-2</v>
      </c>
      <c r="K50" s="267">
        <v>12.688539991188764</v>
      </c>
      <c r="L50" s="185">
        <v>13.641161082817488</v>
      </c>
      <c r="M50" s="179">
        <v>-6.9834311452318665E-2</v>
      </c>
    </row>
    <row r="51" spans="1:13">
      <c r="A51" s="112" t="s">
        <v>313</v>
      </c>
      <c r="B51" s="184">
        <v>34.802692357192946</v>
      </c>
      <c r="C51" s="185">
        <v>35.737396554769646</v>
      </c>
      <c r="D51" s="178">
        <v>-2.6154792673389382E-2</v>
      </c>
      <c r="E51" s="184">
        <v>17.964641813311694</v>
      </c>
      <c r="F51" s="185">
        <v>17.856390105713981</v>
      </c>
      <c r="G51" s="178">
        <v>6.062351178308667E-3</v>
      </c>
      <c r="H51" s="184">
        <v>15.274211541352463</v>
      </c>
      <c r="I51" s="185">
        <v>16.111966881215615</v>
      </c>
      <c r="J51" s="178">
        <v>-5.1995845450741429E-2</v>
      </c>
      <c r="K51" s="184">
        <v>1.563839002528788</v>
      </c>
      <c r="L51" s="185">
        <v>1.7690395678400557</v>
      </c>
      <c r="M51" s="179">
        <v>-0.11599546388994075</v>
      </c>
    </row>
    <row r="52" spans="1:13">
      <c r="A52" s="120"/>
      <c r="B52" s="184"/>
      <c r="C52" s="185"/>
      <c r="D52" s="178"/>
      <c r="E52" s="184"/>
      <c r="F52" s="185"/>
      <c r="G52" s="178"/>
      <c r="H52" s="184"/>
      <c r="I52" s="185"/>
      <c r="J52" s="178"/>
      <c r="K52" s="184"/>
      <c r="L52" s="185"/>
      <c r="M52" s="179"/>
    </row>
    <row r="53" spans="1:13">
      <c r="A53" s="123" t="s">
        <v>327</v>
      </c>
      <c r="B53" s="222"/>
      <c r="C53" s="223"/>
      <c r="D53" s="224"/>
      <c r="E53" s="222"/>
      <c r="F53" s="223"/>
      <c r="G53" s="224"/>
      <c r="H53" s="222"/>
      <c r="I53" s="223"/>
      <c r="J53" s="224"/>
      <c r="K53" s="222"/>
      <c r="L53" s="223"/>
      <c r="M53" s="225"/>
    </row>
    <row r="54" spans="1:13">
      <c r="A54" s="120" t="s">
        <v>347</v>
      </c>
      <c r="B54" s="267">
        <v>212.41805206451602</v>
      </c>
      <c r="C54" s="315">
        <v>200.89412977164585</v>
      </c>
      <c r="D54" s="331">
        <v>5.7363160914503997E-2</v>
      </c>
      <c r="E54" s="267">
        <v>212.41805206451602</v>
      </c>
      <c r="F54" s="315">
        <v>200.89412977164585</v>
      </c>
      <c r="G54" s="178">
        <v>5.7363160914503997E-2</v>
      </c>
      <c r="H54" s="184"/>
      <c r="I54" s="185"/>
      <c r="J54" s="178"/>
      <c r="K54" s="184"/>
      <c r="L54" s="185"/>
      <c r="M54" s="179"/>
    </row>
    <row r="55" spans="1:13">
      <c r="A55" s="120" t="s">
        <v>348</v>
      </c>
      <c r="B55" s="184">
        <v>242.00145196350002</v>
      </c>
      <c r="C55" s="185">
        <v>224.57888870150501</v>
      </c>
      <c r="D55" s="178">
        <v>7.7578811448977714E-2</v>
      </c>
      <c r="E55" s="184">
        <v>242.00145196350002</v>
      </c>
      <c r="F55" s="185">
        <v>224.57888870150501</v>
      </c>
      <c r="G55" s="178">
        <v>7.7578811448977714E-2</v>
      </c>
      <c r="H55" s="184"/>
      <c r="I55" s="185"/>
      <c r="J55" s="178"/>
      <c r="K55" s="184"/>
      <c r="L55" s="185"/>
      <c r="M55" s="179"/>
    </row>
    <row r="56" spans="1:13">
      <c r="A56" s="112" t="s">
        <v>349</v>
      </c>
      <c r="B56" s="176">
        <v>15298.3533228551</v>
      </c>
      <c r="C56" s="177">
        <v>14879.676820582663</v>
      </c>
      <c r="D56" s="178">
        <v>2.8137472830948473E-2</v>
      </c>
      <c r="E56" s="176"/>
      <c r="F56" s="177"/>
      <c r="G56" s="178"/>
      <c r="H56" s="176"/>
      <c r="I56" s="177"/>
      <c r="J56" s="178"/>
      <c r="K56" s="176">
        <v>15298.3533228551</v>
      </c>
      <c r="L56" s="177">
        <v>14879.676820582663</v>
      </c>
      <c r="M56" s="179">
        <v>2.8137472830948473E-2</v>
      </c>
    </row>
    <row r="57" spans="1:13">
      <c r="A57" s="112" t="s">
        <v>350</v>
      </c>
      <c r="B57" s="176">
        <v>2991.4101406200998</v>
      </c>
      <c r="C57" s="177">
        <v>2781.667621414043</v>
      </c>
      <c r="D57" s="178">
        <v>7.5401718591898259E-2</v>
      </c>
      <c r="E57" s="176"/>
      <c r="F57" s="177"/>
      <c r="G57" s="178"/>
      <c r="H57" s="176"/>
      <c r="I57" s="177"/>
      <c r="J57" s="178"/>
      <c r="K57" s="176">
        <v>2991.4101406200998</v>
      </c>
      <c r="L57" s="177">
        <v>2781.667621414043</v>
      </c>
      <c r="M57" s="179">
        <v>7.5401718591898259E-2</v>
      </c>
    </row>
    <row r="58" spans="1:13">
      <c r="A58" s="120" t="s">
        <v>351</v>
      </c>
      <c r="B58" s="184">
        <v>110.38370945999999</v>
      </c>
      <c r="C58" s="185">
        <v>94.917586999999997</v>
      </c>
      <c r="D58" s="178">
        <v>0.16294264265272562</v>
      </c>
      <c r="E58" s="184"/>
      <c r="F58" s="185"/>
      <c r="G58" s="178"/>
      <c r="H58" s="184"/>
      <c r="I58" s="185"/>
      <c r="J58" s="178"/>
      <c r="K58" s="184">
        <v>110.38370945999999</v>
      </c>
      <c r="L58" s="185">
        <v>94.917586999999997</v>
      </c>
      <c r="M58" s="179">
        <v>0.16294264265272562</v>
      </c>
    </row>
    <row r="59" spans="1:13">
      <c r="A59" s="158"/>
      <c r="B59" s="243"/>
      <c r="C59" s="244"/>
      <c r="D59" s="233"/>
      <c r="E59" s="243"/>
      <c r="F59" s="244"/>
      <c r="G59" s="233"/>
      <c r="H59" s="243"/>
      <c r="I59" s="244"/>
      <c r="J59" s="233"/>
      <c r="K59" s="243"/>
      <c r="L59" s="244"/>
      <c r="M59" s="234"/>
    </row>
  </sheetData>
  <mergeCells count="8">
    <mergeCell ref="B31:D31"/>
    <mergeCell ref="E31:G31"/>
    <mergeCell ref="H31:J31"/>
    <mergeCell ref="K31:M31"/>
    <mergeCell ref="E1:G1"/>
    <mergeCell ref="H1:J1"/>
    <mergeCell ref="K1:M1"/>
    <mergeCell ref="B1:D1"/>
  </mergeCells>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1:M52"/>
  <sheetViews>
    <sheetView showGridLines="0" zoomScale="106" zoomScaleNormal="106" workbookViewId="0">
      <selection activeCell="O32" sqref="O32"/>
    </sheetView>
  </sheetViews>
  <sheetFormatPr baseColWidth="10" defaultColWidth="11.5703125" defaultRowHeight="15"/>
  <cols>
    <col min="1" max="1" width="36" style="104" bestFit="1" customWidth="1"/>
    <col min="2" max="16384" width="11.5703125" style="104"/>
  </cols>
  <sheetData>
    <row r="1" spans="1:13" ht="25.5" customHeight="1">
      <c r="A1" s="151"/>
      <c r="B1" s="439" t="s">
        <v>328</v>
      </c>
      <c r="C1" s="440"/>
      <c r="D1" s="441"/>
      <c r="E1" s="442" t="s">
        <v>329</v>
      </c>
      <c r="F1" s="443"/>
      <c r="G1" s="444"/>
      <c r="H1" s="442" t="s">
        <v>376</v>
      </c>
      <c r="I1" s="443"/>
      <c r="J1" s="444"/>
      <c r="K1" s="445" t="s">
        <v>377</v>
      </c>
      <c r="L1" s="446"/>
      <c r="M1" s="447"/>
    </row>
    <row r="2" spans="1:13">
      <c r="A2" s="156" t="s">
        <v>18</v>
      </c>
      <c r="B2" s="226" t="s">
        <v>392</v>
      </c>
      <c r="C2" s="227" t="s">
        <v>340</v>
      </c>
      <c r="D2" s="228" t="s">
        <v>283</v>
      </c>
      <c r="E2" s="247" t="s">
        <v>392</v>
      </c>
      <c r="F2" s="227" t="s">
        <v>340</v>
      </c>
      <c r="G2" s="228" t="s">
        <v>283</v>
      </c>
      <c r="H2" s="247" t="s">
        <v>392</v>
      </c>
      <c r="I2" s="227" t="s">
        <v>340</v>
      </c>
      <c r="J2" s="228" t="s">
        <v>283</v>
      </c>
      <c r="K2" s="247" t="s">
        <v>392</v>
      </c>
      <c r="L2" s="227" t="s">
        <v>340</v>
      </c>
      <c r="M2" s="228" t="s">
        <v>283</v>
      </c>
    </row>
    <row r="3" spans="1:13">
      <c r="A3" s="110" t="s">
        <v>296</v>
      </c>
      <c r="B3" s="172">
        <v>1941.774342837628</v>
      </c>
      <c r="C3" s="173">
        <v>1525.9407688773099</v>
      </c>
      <c r="D3" s="174">
        <v>0.27250964286527446</v>
      </c>
      <c r="E3" s="172">
        <v>609.79669351654195</v>
      </c>
      <c r="F3" s="173">
        <v>634.58857205123309</v>
      </c>
      <c r="G3" s="174">
        <v>-3.9067641030083977E-2</v>
      </c>
      <c r="H3" s="172">
        <v>673.46179289957797</v>
      </c>
      <c r="I3" s="173">
        <v>294.39745739758303</v>
      </c>
      <c r="J3" s="174" t="s">
        <v>238</v>
      </c>
      <c r="K3" s="172">
        <v>658.51585642150803</v>
      </c>
      <c r="L3" s="173">
        <v>596.95473942849401</v>
      </c>
      <c r="M3" s="174">
        <v>0.10312526717176373</v>
      </c>
    </row>
    <row r="4" spans="1:13">
      <c r="A4" s="112" t="s">
        <v>33</v>
      </c>
      <c r="B4" s="176">
        <v>-1171.7373985647992</v>
      </c>
      <c r="C4" s="177">
        <v>-872.9626464350639</v>
      </c>
      <c r="D4" s="178">
        <v>0.34225376463683532</v>
      </c>
      <c r="E4" s="176">
        <v>-205.61221027281999</v>
      </c>
      <c r="F4" s="177">
        <v>-201.59278620747898</v>
      </c>
      <c r="G4" s="178">
        <v>1.9938332819132931E-2</v>
      </c>
      <c r="H4" s="176">
        <v>-490.14309659633903</v>
      </c>
      <c r="I4" s="177">
        <v>-217.479107647186</v>
      </c>
      <c r="J4" s="178" t="s">
        <v>238</v>
      </c>
      <c r="K4" s="176">
        <v>-475.98209169564001</v>
      </c>
      <c r="L4" s="177">
        <v>-453.89075258039901</v>
      </c>
      <c r="M4" s="178">
        <v>4.8671049122834598E-2</v>
      </c>
    </row>
    <row r="5" spans="1:13">
      <c r="A5" s="110" t="s">
        <v>294</v>
      </c>
      <c r="B5" s="180">
        <v>770.0369442728288</v>
      </c>
      <c r="C5" s="181">
        <v>652.97812244224599</v>
      </c>
      <c r="D5" s="182">
        <v>0.17926913292709323</v>
      </c>
      <c r="E5" s="180">
        <v>404.18448324372196</v>
      </c>
      <c r="F5" s="181">
        <v>432.99578584375411</v>
      </c>
      <c r="G5" s="182">
        <v>-6.6539452673631039E-2</v>
      </c>
      <c r="H5" s="180">
        <v>183.31869630323894</v>
      </c>
      <c r="I5" s="181">
        <v>76.918349750397027</v>
      </c>
      <c r="J5" s="182" t="s">
        <v>238</v>
      </c>
      <c r="K5" s="180">
        <v>182.53376472586802</v>
      </c>
      <c r="L5" s="181">
        <v>143.063986848095</v>
      </c>
      <c r="M5" s="182">
        <v>0.27588898329585865</v>
      </c>
    </row>
    <row r="6" spans="1:13">
      <c r="A6" s="112" t="s">
        <v>35</v>
      </c>
      <c r="B6" s="184">
        <v>-2.5546218673750003</v>
      </c>
      <c r="C6" s="185">
        <v>-7.0179958031680005</v>
      </c>
      <c r="D6" s="355" t="s">
        <v>238</v>
      </c>
      <c r="E6" s="184">
        <v>0</v>
      </c>
      <c r="F6" s="185">
        <v>0</v>
      </c>
      <c r="G6" s="355" t="s">
        <v>238</v>
      </c>
      <c r="H6" s="184">
        <v>-0.11899999999999999</v>
      </c>
      <c r="I6" s="185">
        <v>-0.67525770869899993</v>
      </c>
      <c r="J6" s="355" t="s">
        <v>238</v>
      </c>
      <c r="K6" s="184">
        <v>-2.4356218673750001</v>
      </c>
      <c r="L6" s="185">
        <v>-6.3427380944690004</v>
      </c>
      <c r="M6" s="178" t="s">
        <v>238</v>
      </c>
    </row>
    <row r="7" spans="1:13">
      <c r="A7" s="112" t="s">
        <v>375</v>
      </c>
      <c r="B7" s="184">
        <v>-6.5034038925999987E-2</v>
      </c>
      <c r="C7" s="185">
        <v>-0.19860398083399999</v>
      </c>
      <c r="D7" s="355" t="s">
        <v>238</v>
      </c>
      <c r="E7" s="184">
        <v>0</v>
      </c>
      <c r="F7" s="185">
        <v>0</v>
      </c>
      <c r="G7" s="355" t="s">
        <v>238</v>
      </c>
      <c r="H7" s="184">
        <v>0</v>
      </c>
      <c r="I7" s="185">
        <v>0</v>
      </c>
      <c r="J7" s="355" t="s">
        <v>238</v>
      </c>
      <c r="K7" s="184">
        <v>-6.5034038925999987E-2</v>
      </c>
      <c r="L7" s="185">
        <v>-0.19860398083399999</v>
      </c>
      <c r="M7" s="178" t="s">
        <v>238</v>
      </c>
    </row>
    <row r="8" spans="1:13">
      <c r="A8" s="110" t="s">
        <v>36</v>
      </c>
      <c r="B8" s="180">
        <v>767.41728836652783</v>
      </c>
      <c r="C8" s="181">
        <v>645.76152265824396</v>
      </c>
      <c r="D8" s="182">
        <v>0.18839116522070598</v>
      </c>
      <c r="E8" s="180">
        <v>404.18448324372196</v>
      </c>
      <c r="F8" s="181">
        <v>432.99578584375411</v>
      </c>
      <c r="G8" s="182">
        <v>-6.6539452673631039E-2</v>
      </c>
      <c r="H8" s="180">
        <v>183.19969630323894</v>
      </c>
      <c r="I8" s="181">
        <v>76.243092041698034</v>
      </c>
      <c r="J8" s="182" t="s">
        <v>238</v>
      </c>
      <c r="K8" s="180">
        <v>180.03310881956702</v>
      </c>
      <c r="L8" s="181">
        <v>136.52264477279198</v>
      </c>
      <c r="M8" s="182">
        <v>0.31870510653516426</v>
      </c>
    </row>
    <row r="9" spans="1:13">
      <c r="A9" s="112" t="s">
        <v>330</v>
      </c>
      <c r="B9" s="176">
        <v>67.698576597542001</v>
      </c>
      <c r="C9" s="177">
        <v>112.56512330639001</v>
      </c>
      <c r="D9" s="178">
        <v>-0.39858301924234696</v>
      </c>
      <c r="E9" s="176">
        <v>62.456328469182004</v>
      </c>
      <c r="F9" s="177">
        <v>106.012498220632</v>
      </c>
      <c r="G9" s="178">
        <v>-0.41085881837065463</v>
      </c>
      <c r="H9" s="176">
        <v>14.523019197514</v>
      </c>
      <c r="I9" s="177">
        <v>8.0887008728369985</v>
      </c>
      <c r="J9" s="178" t="s">
        <v>238</v>
      </c>
      <c r="K9" s="176">
        <v>-9.2807710691540013</v>
      </c>
      <c r="L9" s="177">
        <v>-1.5360757870789998</v>
      </c>
      <c r="M9" s="178" t="s">
        <v>238</v>
      </c>
    </row>
    <row r="10" spans="1:13">
      <c r="A10" s="110" t="s">
        <v>102</v>
      </c>
      <c r="B10" s="180">
        <v>835.11586496406983</v>
      </c>
      <c r="C10" s="181">
        <v>758.32664596463394</v>
      </c>
      <c r="D10" s="182">
        <v>0.10126140154518204</v>
      </c>
      <c r="E10" s="180">
        <v>466.640811712904</v>
      </c>
      <c r="F10" s="181">
        <v>539.00828406438609</v>
      </c>
      <c r="G10" s="182">
        <v>-0.13426040840373721</v>
      </c>
      <c r="H10" s="180">
        <v>197.72271550075294</v>
      </c>
      <c r="I10" s="181">
        <v>84.331792914535029</v>
      </c>
      <c r="J10" s="182" t="s">
        <v>238</v>
      </c>
      <c r="K10" s="180">
        <v>170.75233775041303</v>
      </c>
      <c r="L10" s="181">
        <v>134.98656898571298</v>
      </c>
      <c r="M10" s="182">
        <v>0.26495798088242029</v>
      </c>
    </row>
    <row r="11" spans="1:13">
      <c r="A11" s="112"/>
      <c r="B11" s="176"/>
      <c r="C11" s="177"/>
      <c r="D11" s="178"/>
      <c r="E11" s="176"/>
      <c r="F11" s="177"/>
      <c r="G11" s="178"/>
      <c r="H11" s="176"/>
      <c r="I11" s="177"/>
      <c r="J11" s="178"/>
      <c r="K11" s="176"/>
      <c r="L11" s="177"/>
      <c r="M11" s="178"/>
    </row>
    <row r="12" spans="1:13">
      <c r="A12" s="116" t="s">
        <v>295</v>
      </c>
      <c r="B12" s="188">
        <v>0.6034364409473405</v>
      </c>
      <c r="C12" s="189">
        <v>0.57208160646847006</v>
      </c>
      <c r="D12" s="190">
        <v>3.1354834478870441</v>
      </c>
      <c r="E12" s="188">
        <v>0.33718157618583799</v>
      </c>
      <c r="F12" s="189">
        <v>0.3176747818761595</v>
      </c>
      <c r="G12" s="190">
        <v>1.9506794309678499</v>
      </c>
      <c r="H12" s="188">
        <v>0.72779644185312509</v>
      </c>
      <c r="I12" s="189">
        <v>0.73872617504804405</v>
      </c>
      <c r="J12" s="190">
        <v>-1.0929733194918967</v>
      </c>
      <c r="K12" s="188">
        <v>0.72281037283173577</v>
      </c>
      <c r="L12" s="189">
        <v>0.76034366192475489</v>
      </c>
      <c r="M12" s="190">
        <v>-3.7533289093019118</v>
      </c>
    </row>
    <row r="13" spans="1:13">
      <c r="A13" s="116" t="s">
        <v>299</v>
      </c>
      <c r="B13" s="188">
        <v>0.24710946162731814</v>
      </c>
      <c r="C13" s="189">
        <v>0.23141319821311529</v>
      </c>
      <c r="D13" s="190">
        <v>1.5696263414202853</v>
      </c>
      <c r="E13" s="188">
        <v>0.2374926609519212</v>
      </c>
      <c r="F13" s="189">
        <v>0.24088391772912829</v>
      </c>
      <c r="G13" s="190">
        <v>-0.33912567772070856</v>
      </c>
      <c r="H13" s="188">
        <v>0.37024147345177139</v>
      </c>
      <c r="I13" s="189">
        <v>0.41263513825627041</v>
      </c>
      <c r="J13" s="190">
        <v>-4.2393664804499025</v>
      </c>
      <c r="K13" s="188">
        <v>0.1924942269644275</v>
      </c>
      <c r="L13" s="189">
        <v>0.15977309479019433</v>
      </c>
      <c r="M13" s="190">
        <v>3.2721132174233167</v>
      </c>
    </row>
    <row r="14" spans="1:13">
      <c r="A14" s="112"/>
      <c r="B14" s="176"/>
      <c r="C14" s="177"/>
      <c r="D14" s="178"/>
      <c r="E14" s="176"/>
      <c r="F14" s="177"/>
      <c r="G14" s="178"/>
      <c r="H14" s="176"/>
      <c r="I14" s="177"/>
      <c r="J14" s="178"/>
      <c r="K14" s="176"/>
      <c r="L14" s="177"/>
      <c r="M14" s="178"/>
    </row>
    <row r="15" spans="1:13">
      <c r="A15" s="158" t="s">
        <v>17</v>
      </c>
      <c r="B15" s="243"/>
      <c r="C15" s="244"/>
      <c r="D15" s="233"/>
      <c r="E15" s="243"/>
      <c r="F15" s="244"/>
      <c r="G15" s="233"/>
      <c r="H15" s="243"/>
      <c r="I15" s="244"/>
      <c r="J15" s="233"/>
      <c r="K15" s="243"/>
      <c r="L15" s="244"/>
      <c r="M15" s="233"/>
    </row>
    <row r="16" spans="1:13">
      <c r="A16" s="112" t="s">
        <v>297</v>
      </c>
      <c r="B16" s="184">
        <v>65.056627961862233</v>
      </c>
      <c r="C16" s="185">
        <v>52.287617948277585</v>
      </c>
      <c r="D16" s="178">
        <v>0.24420714721056203</v>
      </c>
      <c r="E16" s="184">
        <v>22.403485100000001</v>
      </c>
      <c r="F16" s="185">
        <v>18.973590350000002</v>
      </c>
      <c r="G16" s="178">
        <v>0.1807720461298985</v>
      </c>
      <c r="H16" s="184">
        <v>15.529359884999856</v>
      </c>
      <c r="I16" s="185">
        <v>6.3745352114999463</v>
      </c>
      <c r="J16" s="178" t="s">
        <v>238</v>
      </c>
      <c r="K16" s="184">
        <v>27.123782976862373</v>
      </c>
      <c r="L16" s="185">
        <v>26.939492386777641</v>
      </c>
      <c r="M16" s="178">
        <v>6.8409080408353695E-3</v>
      </c>
    </row>
    <row r="17" spans="1:13">
      <c r="A17" s="112"/>
      <c r="B17" s="176"/>
      <c r="C17" s="177"/>
      <c r="D17" s="178"/>
      <c r="E17" s="176"/>
      <c r="F17" s="177"/>
      <c r="G17" s="178"/>
      <c r="H17" s="176"/>
      <c r="I17" s="177"/>
      <c r="J17" s="178"/>
      <c r="K17" s="176"/>
      <c r="L17" s="177"/>
      <c r="M17" s="178"/>
    </row>
    <row r="18" spans="1:13">
      <c r="A18" s="123" t="s">
        <v>331</v>
      </c>
      <c r="B18" s="222"/>
      <c r="C18" s="223"/>
      <c r="D18" s="224"/>
      <c r="E18" s="222"/>
      <c r="F18" s="223"/>
      <c r="G18" s="224"/>
      <c r="H18" s="222"/>
      <c r="I18" s="223"/>
      <c r="J18" s="224"/>
      <c r="K18" s="222"/>
      <c r="L18" s="223"/>
      <c r="M18" s="224"/>
    </row>
    <row r="19" spans="1:13">
      <c r="A19" s="162" t="s">
        <v>282</v>
      </c>
      <c r="B19" s="248">
        <v>2589.5360073217194</v>
      </c>
      <c r="C19" s="249">
        <v>1398.473520666384</v>
      </c>
      <c r="D19" s="250" t="s">
        <v>238</v>
      </c>
      <c r="E19" s="248">
        <v>324.51504803792659</v>
      </c>
      <c r="F19" s="249">
        <v>291.55761316801738</v>
      </c>
      <c r="G19" s="250">
        <v>0.11303918464621487</v>
      </c>
      <c r="H19" s="248">
        <v>1731.9226670488727</v>
      </c>
      <c r="I19" s="249">
        <v>635.95537787392607</v>
      </c>
      <c r="J19" s="250" t="s">
        <v>238</v>
      </c>
      <c r="K19" s="248">
        <v>533.09829223492</v>
      </c>
      <c r="L19" s="249">
        <v>470.96052962444071</v>
      </c>
      <c r="M19" s="250">
        <v>0.13193836574803841</v>
      </c>
    </row>
    <row r="20" spans="1:13">
      <c r="A20" s="118" t="s">
        <v>450</v>
      </c>
      <c r="B20" s="251">
        <v>16.48547600245082</v>
      </c>
      <c r="C20" s="252">
        <v>24.323471846192746</v>
      </c>
      <c r="D20" s="200">
        <v>-0.32224001134808289</v>
      </c>
      <c r="E20" s="251">
        <v>2.3063760014421981</v>
      </c>
      <c r="F20" s="252">
        <v>2.9969312793194121</v>
      </c>
      <c r="G20" s="200">
        <v>-0.23042079164192097</v>
      </c>
      <c r="H20" s="251">
        <v>5.9815193167140999</v>
      </c>
      <c r="I20" s="252">
        <v>14.81741263358</v>
      </c>
      <c r="J20" s="200" t="s">
        <v>238</v>
      </c>
      <c r="K20" s="251">
        <v>8.1975806842945218</v>
      </c>
      <c r="L20" s="252">
        <v>6.5091279332933327</v>
      </c>
      <c r="M20" s="200">
        <v>0.25939769018288539</v>
      </c>
    </row>
    <row r="21" spans="1:13">
      <c r="A21" s="118" t="s">
        <v>332</v>
      </c>
      <c r="B21" s="251">
        <v>10.779968478153393</v>
      </c>
      <c r="C21" s="252">
        <v>10.463403850334512</v>
      </c>
      <c r="D21" s="200">
        <v>3.0254459480579143E-2</v>
      </c>
      <c r="E21" s="251">
        <v>10.779968478153393</v>
      </c>
      <c r="F21" s="252">
        <v>10.463403850334512</v>
      </c>
      <c r="G21" s="200">
        <v>3.0254459480579143E-2</v>
      </c>
      <c r="H21" s="251"/>
      <c r="I21" s="252"/>
      <c r="J21" s="200"/>
      <c r="K21" s="251"/>
      <c r="L21" s="252"/>
      <c r="M21" s="200"/>
    </row>
    <row r="22" spans="1:13">
      <c r="A22" s="163" t="s">
        <v>333</v>
      </c>
      <c r="B22" s="184">
        <v>8.4672535711003007</v>
      </c>
      <c r="C22" s="185">
        <v>8.4924833498092198</v>
      </c>
      <c r="D22" s="178">
        <v>-2.97083640552398E-3</v>
      </c>
      <c r="E22" s="184">
        <v>8.4672535711003007</v>
      </c>
      <c r="F22" s="185">
        <v>8.4924833498092198</v>
      </c>
      <c r="G22" s="178">
        <v>-2.97083640552398E-3</v>
      </c>
      <c r="H22" s="212"/>
      <c r="I22" s="213"/>
      <c r="J22" s="253"/>
      <c r="K22" s="212"/>
      <c r="L22" s="213"/>
      <c r="M22" s="253"/>
    </row>
    <row r="23" spans="1:13">
      <c r="A23" s="163" t="s">
        <v>334</v>
      </c>
      <c r="B23" s="184">
        <v>2.312714907053091</v>
      </c>
      <c r="C23" s="185">
        <v>1.9709205005252921</v>
      </c>
      <c r="D23" s="178">
        <v>0.17341866728602362</v>
      </c>
      <c r="E23" s="184">
        <v>2.312714907053091</v>
      </c>
      <c r="F23" s="185">
        <v>1.9709205005252921</v>
      </c>
      <c r="G23" s="178">
        <v>0.17341866728602362</v>
      </c>
      <c r="H23" s="212"/>
      <c r="I23" s="213"/>
      <c r="J23" s="253"/>
      <c r="K23" s="212"/>
      <c r="L23" s="213"/>
      <c r="M23" s="253"/>
    </row>
    <row r="24" spans="1:13">
      <c r="A24" s="157"/>
      <c r="B24" s="231"/>
      <c r="C24" s="232"/>
      <c r="D24" s="233"/>
      <c r="E24" s="231"/>
      <c r="F24" s="232"/>
      <c r="G24" s="233"/>
      <c r="H24" s="231"/>
      <c r="I24" s="232"/>
      <c r="J24" s="233"/>
      <c r="K24" s="231"/>
      <c r="L24" s="232"/>
      <c r="M24" s="233"/>
    </row>
    <row r="25" spans="1:13">
      <c r="A25" s="263" t="s">
        <v>378</v>
      </c>
      <c r="B25" s="264"/>
      <c r="C25" s="264"/>
      <c r="D25" s="262"/>
      <c r="E25" s="264"/>
      <c r="F25" s="264"/>
      <c r="G25" s="262"/>
      <c r="H25" s="264"/>
      <c r="I25" s="264"/>
      <c r="J25" s="262"/>
      <c r="K25" s="264"/>
      <c r="L25" s="264"/>
      <c r="M25" s="262"/>
    </row>
    <row r="26" spans="1:13">
      <c r="A26" s="408" t="s">
        <v>451</v>
      </c>
    </row>
    <row r="27" spans="1:13" ht="24.75" customHeight="1">
      <c r="A27" s="151"/>
      <c r="B27" s="439" t="s">
        <v>328</v>
      </c>
      <c r="C27" s="440"/>
      <c r="D27" s="441"/>
      <c r="E27" s="426" t="s">
        <v>329</v>
      </c>
      <c r="F27" s="427"/>
      <c r="G27" s="428"/>
      <c r="H27" s="442" t="s">
        <v>376</v>
      </c>
      <c r="I27" s="443"/>
      <c r="J27" s="444"/>
      <c r="K27" s="445" t="s">
        <v>377</v>
      </c>
      <c r="L27" s="446"/>
      <c r="M27" s="447"/>
    </row>
    <row r="28" spans="1:13">
      <c r="A28" s="156" t="s">
        <v>18</v>
      </c>
      <c r="B28" s="226" t="s">
        <v>437</v>
      </c>
      <c r="C28" s="227" t="s">
        <v>438</v>
      </c>
      <c r="D28" s="228" t="s">
        <v>283</v>
      </c>
      <c r="E28" s="247" t="s">
        <v>437</v>
      </c>
      <c r="F28" s="227" t="s">
        <v>438</v>
      </c>
      <c r="G28" s="228" t="s">
        <v>283</v>
      </c>
      <c r="H28" s="247" t="s">
        <v>437</v>
      </c>
      <c r="I28" s="227" t="s">
        <v>438</v>
      </c>
      <c r="J28" s="228" t="s">
        <v>283</v>
      </c>
      <c r="K28" s="247" t="s">
        <v>437</v>
      </c>
      <c r="L28" s="227" t="s">
        <v>438</v>
      </c>
      <c r="M28" s="228" t="s">
        <v>283</v>
      </c>
    </row>
    <row r="29" spans="1:13">
      <c r="A29" s="326" t="s">
        <v>296</v>
      </c>
      <c r="B29" s="172">
        <v>3922.0563289071488</v>
      </c>
      <c r="C29" s="173">
        <v>3016.9446569128359</v>
      </c>
      <c r="D29" s="174">
        <v>0.30000937203816358</v>
      </c>
      <c r="E29" s="172">
        <v>1240.6122694258629</v>
      </c>
      <c r="F29" s="173">
        <v>1202.53804023468</v>
      </c>
      <c r="G29" s="174">
        <v>3.1661559066981759E-2</v>
      </c>
      <c r="H29" s="172">
        <v>1352.099583908931</v>
      </c>
      <c r="I29" s="173">
        <v>595.67906408155807</v>
      </c>
      <c r="J29" s="174" t="s">
        <v>238</v>
      </c>
      <c r="K29" s="172">
        <v>1329.3444755723551</v>
      </c>
      <c r="L29" s="173">
        <v>1218.7275525965979</v>
      </c>
      <c r="M29" s="174">
        <v>9.0764275198405908E-2</v>
      </c>
    </row>
    <row r="30" spans="1:13">
      <c r="A30" s="327" t="s">
        <v>33</v>
      </c>
      <c r="B30" s="176">
        <v>-2379.788059937041</v>
      </c>
      <c r="C30" s="177">
        <v>-1780.1268978900841</v>
      </c>
      <c r="D30" s="178">
        <v>0.33686427791058726</v>
      </c>
      <c r="E30" s="176">
        <v>-412.33445668810799</v>
      </c>
      <c r="F30" s="177">
        <v>-405.97714182183404</v>
      </c>
      <c r="G30" s="178">
        <v>1.5659292633435795E-2</v>
      </c>
      <c r="H30" s="176">
        <v>-991.61380416701002</v>
      </c>
      <c r="I30" s="177">
        <v>-438.105951950715</v>
      </c>
      <c r="J30" s="178" t="s">
        <v>238</v>
      </c>
      <c r="K30" s="176">
        <v>-975.83979908192293</v>
      </c>
      <c r="L30" s="177">
        <v>-936.04380411753505</v>
      </c>
      <c r="M30" s="178">
        <v>4.2515098961534159E-2</v>
      </c>
    </row>
    <row r="31" spans="1:13">
      <c r="A31" s="326" t="s">
        <v>294</v>
      </c>
      <c r="B31" s="180">
        <v>1542.2682689701078</v>
      </c>
      <c r="C31" s="181">
        <v>1236.8177590227517</v>
      </c>
      <c r="D31" s="182">
        <v>0.24696484807001973</v>
      </c>
      <c r="E31" s="180">
        <v>828.27781273775486</v>
      </c>
      <c r="F31" s="181">
        <v>796.56089841284597</v>
      </c>
      <c r="G31" s="182">
        <v>3.9817312634985003E-2</v>
      </c>
      <c r="H31" s="180">
        <v>360.48577974192096</v>
      </c>
      <c r="I31" s="181">
        <v>157.57311213084307</v>
      </c>
      <c r="J31" s="182" t="s">
        <v>238</v>
      </c>
      <c r="K31" s="180">
        <v>353.50467649043219</v>
      </c>
      <c r="L31" s="181">
        <v>282.68374847906284</v>
      </c>
      <c r="M31" s="182">
        <v>0.25053059608983763</v>
      </c>
    </row>
    <row r="32" spans="1:13">
      <c r="A32" s="112" t="s">
        <v>35</v>
      </c>
      <c r="B32" s="176">
        <v>-5.9929222283800003</v>
      </c>
      <c r="C32" s="177">
        <v>-4.6437228977859997</v>
      </c>
      <c r="D32" s="178">
        <v>0.29054260133335297</v>
      </c>
      <c r="E32" s="176">
        <v>0</v>
      </c>
      <c r="F32" s="177">
        <v>0</v>
      </c>
      <c r="G32" s="178" t="s">
        <v>238</v>
      </c>
      <c r="H32" s="176">
        <v>-0.21206999999999998</v>
      </c>
      <c r="I32" s="177">
        <v>-1.0068494373370001</v>
      </c>
      <c r="J32" s="178" t="s">
        <v>238</v>
      </c>
      <c r="K32" s="176">
        <v>-5.7808522283800006</v>
      </c>
      <c r="L32" s="177">
        <v>-3.6368734604489998</v>
      </c>
      <c r="M32" s="178" t="s">
        <v>238</v>
      </c>
    </row>
    <row r="33" spans="1:13">
      <c r="A33" s="112" t="s">
        <v>375</v>
      </c>
      <c r="B33" s="176">
        <v>-0.23241067951599997</v>
      </c>
      <c r="C33" s="177">
        <v>-0.29813271954099996</v>
      </c>
      <c r="D33" s="355" t="s">
        <v>238</v>
      </c>
      <c r="E33" s="176">
        <v>0</v>
      </c>
      <c r="F33" s="177">
        <v>0</v>
      </c>
      <c r="G33" s="178" t="s">
        <v>238</v>
      </c>
      <c r="H33" s="176">
        <v>0</v>
      </c>
      <c r="I33" s="177">
        <v>0</v>
      </c>
      <c r="J33" s="178" t="s">
        <v>238</v>
      </c>
      <c r="K33" s="176">
        <v>-0.23241067951599997</v>
      </c>
      <c r="L33" s="177">
        <v>-0.29813271954099996</v>
      </c>
      <c r="M33" s="355" t="s">
        <v>238</v>
      </c>
    </row>
    <row r="34" spans="1:13">
      <c r="A34" s="326" t="s">
        <v>36</v>
      </c>
      <c r="B34" s="180">
        <v>1536.0429360622118</v>
      </c>
      <c r="C34" s="181">
        <v>1231.8759034054249</v>
      </c>
      <c r="D34" s="182">
        <v>0.24691369627081827</v>
      </c>
      <c r="E34" s="180">
        <v>828.27781273775486</v>
      </c>
      <c r="F34" s="181">
        <v>796.56089841284597</v>
      </c>
      <c r="G34" s="182">
        <v>3.9817312634985003E-2</v>
      </c>
      <c r="H34" s="180">
        <v>360.27370974192098</v>
      </c>
      <c r="I34" s="181">
        <v>156.56626269350608</v>
      </c>
      <c r="J34" s="182" t="s">
        <v>238</v>
      </c>
      <c r="K34" s="180">
        <v>347.49141358253615</v>
      </c>
      <c r="L34" s="181">
        <v>278.74874229907283</v>
      </c>
      <c r="M34" s="182">
        <v>0.24661159263530763</v>
      </c>
    </row>
    <row r="35" spans="1:13">
      <c r="A35" s="327" t="s">
        <v>330</v>
      </c>
      <c r="B35" s="176">
        <v>68.585474415522995</v>
      </c>
      <c r="C35" s="177">
        <v>278.366451020228</v>
      </c>
      <c r="D35" s="178" t="s">
        <v>238</v>
      </c>
      <c r="E35" s="176">
        <v>57.582905486900003</v>
      </c>
      <c r="F35" s="177">
        <v>275.470578197625</v>
      </c>
      <c r="G35" s="178" t="s">
        <v>238</v>
      </c>
      <c r="H35" s="176">
        <v>30.51175010339</v>
      </c>
      <c r="I35" s="177">
        <v>16.019922022311999</v>
      </c>
      <c r="J35" s="178" t="s">
        <v>238</v>
      </c>
      <c r="K35" s="176">
        <v>-19.509181174767001</v>
      </c>
      <c r="L35" s="177">
        <v>-13.124049199708999</v>
      </c>
      <c r="M35" s="178">
        <v>0.48652149027295488</v>
      </c>
    </row>
    <row r="36" spans="1:13">
      <c r="A36" s="326" t="s">
        <v>102</v>
      </c>
      <c r="B36" s="180">
        <v>1604.6284104777346</v>
      </c>
      <c r="C36" s="181">
        <v>1510.242354425653</v>
      </c>
      <c r="D36" s="182">
        <v>6.2497291097346253E-2</v>
      </c>
      <c r="E36" s="180">
        <v>885.86071822465487</v>
      </c>
      <c r="F36" s="181">
        <v>1072.0314766104709</v>
      </c>
      <c r="G36" s="182">
        <v>-0.17366165308358972</v>
      </c>
      <c r="H36" s="180">
        <v>390.78545984531098</v>
      </c>
      <c r="I36" s="181">
        <v>172.58618471581806</v>
      </c>
      <c r="J36" s="182" t="s">
        <v>238</v>
      </c>
      <c r="K36" s="180">
        <v>327.98223240776912</v>
      </c>
      <c r="L36" s="181">
        <v>265.62469309936381</v>
      </c>
      <c r="M36" s="182">
        <v>0.2347580662806783</v>
      </c>
    </row>
    <row r="37" spans="1:13">
      <c r="A37" s="327"/>
      <c r="B37" s="176"/>
      <c r="C37" s="177"/>
      <c r="D37" s="178"/>
      <c r="E37" s="176"/>
      <c r="F37" s="177"/>
      <c r="G37" s="178"/>
      <c r="H37" s="176"/>
      <c r="I37" s="177"/>
      <c r="J37" s="178"/>
      <c r="K37" s="176"/>
      <c r="L37" s="177"/>
      <c r="M37" s="178"/>
    </row>
    <row r="38" spans="1:13">
      <c r="A38" s="120" t="s">
        <v>295</v>
      </c>
      <c r="B38" s="188">
        <v>0.60677049495618818</v>
      </c>
      <c r="C38" s="189">
        <v>0.59004294089757803</v>
      </c>
      <c r="D38" s="190">
        <v>1.672755405861015</v>
      </c>
      <c r="E38" s="188">
        <v>0.33236367787893173</v>
      </c>
      <c r="F38" s="189">
        <v>0.33760024900551672</v>
      </c>
      <c r="G38" s="190">
        <v>-0.52365711265849879</v>
      </c>
      <c r="H38" s="188">
        <v>0.73338814386751483</v>
      </c>
      <c r="I38" s="189">
        <v>0.73547314043377432</v>
      </c>
      <c r="J38" s="190">
        <v>-0.20849965662594894</v>
      </c>
      <c r="K38" s="188">
        <v>0.73407594270233889</v>
      </c>
      <c r="L38" s="189">
        <v>0.76805008808016018</v>
      </c>
      <c r="M38" s="190">
        <v>-3.3974145377821285</v>
      </c>
    </row>
    <row r="39" spans="1:13">
      <c r="A39" s="120" t="s">
        <v>299</v>
      </c>
      <c r="B39" s="188">
        <v>0.23549734033729466</v>
      </c>
      <c r="C39" s="189">
        <v>0.24197863601865405</v>
      </c>
      <c r="D39" s="190">
        <v>-0.64812956813593836</v>
      </c>
      <c r="E39" s="188">
        <v>0.21438004882874787</v>
      </c>
      <c r="F39" s="189">
        <v>0.24781980791174102</v>
      </c>
      <c r="G39" s="190">
        <v>-3.3439759082993152</v>
      </c>
      <c r="H39" s="188">
        <v>0.37090485415256358</v>
      </c>
      <c r="I39" s="189">
        <v>0.43910351385540208</v>
      </c>
      <c r="J39" s="190">
        <v>-6.8198659702838507</v>
      </c>
      <c r="K39" s="188">
        <v>0.20230702585558694</v>
      </c>
      <c r="L39" s="189">
        <v>0.17630527687804967</v>
      </c>
      <c r="M39" s="190">
        <v>2.6001748977537265</v>
      </c>
    </row>
    <row r="40" spans="1:13">
      <c r="A40" s="327"/>
      <c r="B40" s="176"/>
      <c r="C40" s="177"/>
      <c r="D40" s="178"/>
      <c r="E40" s="176"/>
      <c r="F40" s="177"/>
      <c r="G40" s="178"/>
      <c r="H40" s="176"/>
      <c r="I40" s="177"/>
      <c r="J40" s="178"/>
      <c r="K40" s="176"/>
      <c r="L40" s="177"/>
      <c r="M40" s="178"/>
    </row>
    <row r="41" spans="1:13">
      <c r="A41" s="158" t="s">
        <v>17</v>
      </c>
      <c r="B41" s="243"/>
      <c r="C41" s="244"/>
      <c r="D41" s="233"/>
      <c r="E41" s="243"/>
      <c r="F41" s="244"/>
      <c r="G41" s="233"/>
      <c r="H41" s="243"/>
      <c r="I41" s="244"/>
      <c r="J41" s="233"/>
      <c r="K41" s="243"/>
      <c r="L41" s="244"/>
      <c r="M41" s="233"/>
    </row>
    <row r="42" spans="1:13">
      <c r="A42" s="327" t="s">
        <v>297</v>
      </c>
      <c r="B42" s="184">
        <v>65.056627961862233</v>
      </c>
      <c r="C42" s="185">
        <v>52.287617948277585</v>
      </c>
      <c r="D42" s="178">
        <v>0.24420714721056203</v>
      </c>
      <c r="E42" s="184">
        <v>22.403485100000001</v>
      </c>
      <c r="F42" s="185">
        <v>18.973590350000002</v>
      </c>
      <c r="G42" s="178">
        <v>0.1807720461298985</v>
      </c>
      <c r="H42" s="184">
        <v>15.529359884999856</v>
      </c>
      <c r="I42" s="185">
        <v>6.3745352114999463</v>
      </c>
      <c r="J42" s="178" t="s">
        <v>238</v>
      </c>
      <c r="K42" s="184">
        <v>27.123782976862373</v>
      </c>
      <c r="L42" s="185">
        <v>26.939492386777641</v>
      </c>
      <c r="M42" s="178">
        <v>6.8409080408353695E-3</v>
      </c>
    </row>
    <row r="43" spans="1:13">
      <c r="A43" s="327"/>
      <c r="B43" s="176"/>
      <c r="C43" s="177"/>
      <c r="D43" s="178"/>
      <c r="E43" s="176"/>
      <c r="F43" s="177"/>
      <c r="G43" s="178"/>
      <c r="H43" s="176"/>
      <c r="I43" s="177"/>
      <c r="J43" s="178"/>
      <c r="K43" s="176"/>
      <c r="L43" s="177"/>
      <c r="M43" s="178"/>
    </row>
    <row r="44" spans="1:13">
      <c r="A44" s="123" t="s">
        <v>331</v>
      </c>
      <c r="B44" s="222"/>
      <c r="C44" s="223"/>
      <c r="D44" s="224"/>
      <c r="E44" s="222"/>
      <c r="F44" s="223"/>
      <c r="G44" s="224"/>
      <c r="H44" s="222"/>
      <c r="I44" s="223"/>
      <c r="J44" s="224"/>
      <c r="K44" s="222"/>
      <c r="L44" s="223"/>
      <c r="M44" s="224"/>
    </row>
    <row r="45" spans="1:13">
      <c r="A45" s="162" t="s">
        <v>282</v>
      </c>
      <c r="B45" s="248">
        <v>2589.5360073217194</v>
      </c>
      <c r="C45" s="249">
        <v>1398.473520666384</v>
      </c>
      <c r="D45" s="250" t="s">
        <v>238</v>
      </c>
      <c r="E45" s="248">
        <v>324.51504803792659</v>
      </c>
      <c r="F45" s="249">
        <v>291.55761316801738</v>
      </c>
      <c r="G45" s="250">
        <v>0.11303918464621487</v>
      </c>
      <c r="H45" s="248">
        <v>1731.9226670488727</v>
      </c>
      <c r="I45" s="249">
        <v>635.95537787392607</v>
      </c>
      <c r="J45" s="250" t="s">
        <v>238</v>
      </c>
      <c r="K45" s="248">
        <v>533.09829223492</v>
      </c>
      <c r="L45" s="249">
        <v>470.96052962444071</v>
      </c>
      <c r="M45" s="250">
        <v>0.13193836574803841</v>
      </c>
    </row>
    <row r="46" spans="1:13">
      <c r="A46" s="118" t="s">
        <v>452</v>
      </c>
      <c r="B46" s="251">
        <v>36.305476551081867</v>
      </c>
      <c r="C46" s="252">
        <v>40.50170128450641</v>
      </c>
      <c r="D46" s="200">
        <v>-0.1036061350595604</v>
      </c>
      <c r="E46" s="251">
        <v>5.5522721998649294</v>
      </c>
      <c r="F46" s="252">
        <v>5.6567343384718729</v>
      </c>
      <c r="G46" s="200">
        <v>-1.8466863097403863E-2</v>
      </c>
      <c r="H46" s="251">
        <v>21.662533692535899</v>
      </c>
      <c r="I46" s="252">
        <v>18.906834252279999</v>
      </c>
      <c r="J46" s="200">
        <v>0.1457514993512774</v>
      </c>
      <c r="K46" s="251">
        <v>9.090670658681038</v>
      </c>
      <c r="L46" s="252">
        <v>15.938132693754536</v>
      </c>
      <c r="M46" s="200">
        <v>-0.42962762116773701</v>
      </c>
    </row>
    <row r="47" spans="1:13">
      <c r="A47" s="118" t="s">
        <v>332</v>
      </c>
      <c r="B47" s="251">
        <v>22.393547427822501</v>
      </c>
      <c r="C47" s="252">
        <v>22.121471764201143</v>
      </c>
      <c r="D47" s="200">
        <v>1.2299166462407474E-2</v>
      </c>
      <c r="E47" s="251">
        <v>22.393547427822501</v>
      </c>
      <c r="F47" s="252">
        <v>22.121471764201143</v>
      </c>
      <c r="G47" s="200">
        <v>1.2299166462407474E-2</v>
      </c>
      <c r="H47" s="251"/>
      <c r="I47" s="252"/>
      <c r="J47" s="200"/>
      <c r="K47" s="251"/>
      <c r="L47" s="252"/>
      <c r="M47" s="200"/>
    </row>
    <row r="48" spans="1:13">
      <c r="A48" s="163" t="s">
        <v>333</v>
      </c>
      <c r="B48" s="184">
        <v>17.651298967310684</v>
      </c>
      <c r="C48" s="185">
        <v>17.830528681494222</v>
      </c>
      <c r="D48" s="178">
        <v>-1.0051845202411536E-2</v>
      </c>
      <c r="E48" s="184">
        <v>17.651298967310684</v>
      </c>
      <c r="F48" s="185">
        <v>17.830528681494222</v>
      </c>
      <c r="G48" s="178">
        <v>-1.0051845202411536E-2</v>
      </c>
      <c r="H48" s="212"/>
      <c r="I48" s="213"/>
      <c r="J48" s="253"/>
      <c r="K48" s="212"/>
      <c r="L48" s="213"/>
      <c r="M48" s="253"/>
    </row>
    <row r="49" spans="1:13">
      <c r="A49" s="163" t="s">
        <v>334</v>
      </c>
      <c r="B49" s="184">
        <v>4.7422484605118163</v>
      </c>
      <c r="C49" s="185">
        <v>4.2909430827069208</v>
      </c>
      <c r="D49" s="178">
        <v>0.10517626757244036</v>
      </c>
      <c r="E49" s="184">
        <v>4.7422484605118163</v>
      </c>
      <c r="F49" s="185">
        <v>4.2909430827069208</v>
      </c>
      <c r="G49" s="178">
        <v>0.10517626757244036</v>
      </c>
      <c r="H49" s="212"/>
      <c r="I49" s="213"/>
      <c r="J49" s="253"/>
      <c r="K49" s="212"/>
      <c r="L49" s="213"/>
      <c r="M49" s="253"/>
    </row>
    <row r="50" spans="1:13">
      <c r="A50" s="328"/>
      <c r="B50" s="231"/>
      <c r="C50" s="232"/>
      <c r="D50" s="233"/>
      <c r="E50" s="231"/>
      <c r="F50" s="232"/>
      <c r="G50" s="233"/>
      <c r="H50" s="231"/>
      <c r="I50" s="232"/>
      <c r="J50" s="233"/>
      <c r="K50" s="231"/>
      <c r="L50" s="232"/>
      <c r="M50" s="233"/>
    </row>
    <row r="51" spans="1:13">
      <c r="A51" s="263" t="s">
        <v>378</v>
      </c>
      <c r="B51" s="329"/>
      <c r="C51" s="329"/>
      <c r="D51" s="330"/>
      <c r="E51" s="329"/>
      <c r="F51" s="329"/>
      <c r="G51" s="330"/>
      <c r="H51" s="329"/>
      <c r="I51" s="329"/>
      <c r="J51" s="330"/>
      <c r="K51" s="329"/>
      <c r="L51" s="329"/>
      <c r="M51" s="330"/>
    </row>
    <row r="52" spans="1:13">
      <c r="A52" s="408" t="s">
        <v>451</v>
      </c>
    </row>
  </sheetData>
  <mergeCells count="8">
    <mergeCell ref="B27:D27"/>
    <mergeCell ref="E27:G27"/>
    <mergeCell ref="H27:J27"/>
    <mergeCell ref="K27:M27"/>
    <mergeCell ref="B1:D1"/>
    <mergeCell ref="E1:G1"/>
    <mergeCell ref="H1:J1"/>
    <mergeCell ref="K1:M1"/>
  </mergeCells>
  <pageMargins left="0.7" right="0.7" top="0.75" bottom="0.75" header="0.3" footer="0.3"/>
  <headerFooter>
    <oddHeader>&amp;C&amp;G</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I65"/>
  <sheetViews>
    <sheetView showGridLines="0" zoomScale="115" zoomScaleNormal="115" workbookViewId="0">
      <pane xSplit="2" topLeftCell="C1" activePane="topRight" state="frozen"/>
      <selection pane="topRight" activeCell="C22" sqref="C22"/>
    </sheetView>
  </sheetViews>
  <sheetFormatPr baseColWidth="10" defaultColWidth="11.42578125" defaultRowHeight="12.75"/>
  <cols>
    <col min="1" max="1" width="1.140625" customWidth="1"/>
    <col min="2" max="2" width="49.140625" customWidth="1"/>
    <col min="3" max="3" width="14.140625" customWidth="1"/>
    <col min="4" max="4" width="13.7109375" customWidth="1"/>
    <col min="5" max="5" width="10" customWidth="1"/>
    <col min="6" max="6" width="8.140625" customWidth="1"/>
    <col min="7" max="7" width="6.85546875" bestFit="1" customWidth="1"/>
    <col min="8" max="8" width="9" bestFit="1" customWidth="1"/>
    <col min="9" max="26" width="9.85546875" customWidth="1"/>
    <col min="27" max="27" width="9.85546875" style="25" customWidth="1"/>
    <col min="28" max="38" width="9.85546875" customWidth="1"/>
    <col min="39" max="45" width="9.85546875" style="25" customWidth="1"/>
  </cols>
  <sheetData>
    <row r="1" spans="1:61" ht="20.25" customHeight="1"/>
    <row r="2" spans="1:61" ht="20.25" customHeight="1">
      <c r="A2" s="3"/>
    </row>
    <row r="3" spans="1:61" ht="16.5" customHeight="1">
      <c r="B3" s="96" t="s">
        <v>10</v>
      </c>
      <c r="C3" s="101" t="s">
        <v>440</v>
      </c>
      <c r="D3" s="101" t="s">
        <v>373</v>
      </c>
      <c r="E3" s="101" t="s">
        <v>360</v>
      </c>
      <c r="F3" s="101" t="s">
        <v>354</v>
      </c>
      <c r="G3" s="101" t="s">
        <v>339</v>
      </c>
      <c r="H3" s="101" t="s">
        <v>290</v>
      </c>
      <c r="I3" s="101" t="s">
        <v>285</v>
      </c>
      <c r="J3" s="101" t="s">
        <v>276</v>
      </c>
      <c r="K3" s="101" t="s">
        <v>272</v>
      </c>
      <c r="L3" s="101" t="s">
        <v>254</v>
      </c>
      <c r="M3" s="101" t="s">
        <v>251</v>
      </c>
      <c r="N3" s="101" t="s">
        <v>243</v>
      </c>
      <c r="O3" s="101" t="s">
        <v>235</v>
      </c>
      <c r="P3" s="101" t="s">
        <v>232</v>
      </c>
      <c r="Q3" s="101" t="s">
        <v>225</v>
      </c>
      <c r="R3" s="101" t="s">
        <v>223</v>
      </c>
      <c r="S3" s="101" t="s">
        <v>216</v>
      </c>
      <c r="T3" s="101" t="s">
        <v>207</v>
      </c>
      <c r="U3" s="101" t="s">
        <v>190</v>
      </c>
      <c r="V3" s="101" t="s">
        <v>187</v>
      </c>
      <c r="W3" s="101" t="s">
        <v>183</v>
      </c>
      <c r="X3" s="101" t="s">
        <v>180</v>
      </c>
      <c r="Y3" s="101" t="s">
        <v>176</v>
      </c>
      <c r="Z3" s="101" t="s">
        <v>173</v>
      </c>
      <c r="AA3" s="101" t="s">
        <v>170</v>
      </c>
      <c r="AB3" s="99" t="s">
        <v>166</v>
      </c>
      <c r="AC3" s="99" t="s">
        <v>163</v>
      </c>
      <c r="AD3" s="99" t="s">
        <v>161</v>
      </c>
      <c r="AE3" s="99" t="s">
        <v>159</v>
      </c>
      <c r="AF3" s="99" t="s">
        <v>146</v>
      </c>
      <c r="AG3" s="99" t="s">
        <v>145</v>
      </c>
      <c r="AH3" s="99" t="s">
        <v>140</v>
      </c>
      <c r="AI3" s="99" t="s">
        <v>132</v>
      </c>
      <c r="AJ3" s="99" t="s">
        <v>123</v>
      </c>
      <c r="AK3" s="99" t="s">
        <v>122</v>
      </c>
      <c r="AL3" s="99" t="s">
        <v>119</v>
      </c>
      <c r="AM3" s="99" t="s">
        <v>117</v>
      </c>
      <c r="AN3" s="99" t="s">
        <v>115</v>
      </c>
      <c r="AO3" s="99" t="s">
        <v>113</v>
      </c>
      <c r="AP3" s="99" t="s">
        <v>99</v>
      </c>
      <c r="AQ3" s="99" t="s">
        <v>97</v>
      </c>
      <c r="AR3" s="99" t="s">
        <v>96</v>
      </c>
      <c r="AS3" s="99" t="s">
        <v>93</v>
      </c>
      <c r="AT3" s="99" t="s">
        <v>92</v>
      </c>
      <c r="AU3" s="99" t="s">
        <v>90</v>
      </c>
      <c r="AV3" s="99" t="s">
        <v>83</v>
      </c>
      <c r="AW3" s="99" t="s">
        <v>79</v>
      </c>
      <c r="AX3" s="99" t="s">
        <v>74</v>
      </c>
      <c r="AY3" s="99" t="s">
        <v>70</v>
      </c>
      <c r="AZ3" s="99" t="s">
        <v>68</v>
      </c>
      <c r="BA3" s="99" t="s">
        <v>105</v>
      </c>
      <c r="BB3" s="99" t="s">
        <v>106</v>
      </c>
      <c r="BC3" s="99" t="s">
        <v>107</v>
      </c>
      <c r="BD3" s="99" t="s">
        <v>108</v>
      </c>
      <c r="BE3" s="102" t="s">
        <v>109</v>
      </c>
      <c r="BF3" s="102" t="s">
        <v>110</v>
      </c>
      <c r="BG3" s="99" t="s">
        <v>111</v>
      </c>
      <c r="BH3" s="99" t="s">
        <v>112</v>
      </c>
      <c r="BI3" s="99" t="s">
        <v>11</v>
      </c>
    </row>
    <row r="4" spans="1:61" ht="13.5">
      <c r="B4" s="8" t="s">
        <v>19</v>
      </c>
      <c r="C4" s="8"/>
      <c r="D4" s="8"/>
      <c r="E4" s="8"/>
      <c r="F4" s="8"/>
      <c r="G4" s="8"/>
      <c r="H4" s="8"/>
      <c r="I4" s="8"/>
      <c r="J4" s="8"/>
      <c r="K4" s="8"/>
      <c r="L4" s="8"/>
      <c r="M4" s="8"/>
      <c r="N4" s="8"/>
      <c r="O4" s="8"/>
      <c r="P4" s="8"/>
      <c r="Q4" s="8"/>
      <c r="R4" s="8"/>
      <c r="S4" s="8"/>
      <c r="T4" s="8"/>
      <c r="U4" s="8"/>
      <c r="V4" s="8"/>
      <c r="W4" s="8"/>
      <c r="X4" s="8"/>
      <c r="Y4" s="8"/>
      <c r="Z4" s="8"/>
      <c r="AA4" s="26"/>
      <c r="AB4" s="8"/>
      <c r="AC4" s="8"/>
      <c r="AD4" s="8"/>
      <c r="AE4" s="8"/>
      <c r="AF4" s="8"/>
      <c r="AG4" s="8"/>
      <c r="AH4" s="8"/>
      <c r="AI4" s="8"/>
      <c r="AJ4" s="8"/>
      <c r="AK4" s="8"/>
      <c r="AL4" s="8"/>
      <c r="AM4" s="26"/>
      <c r="AN4" s="26"/>
      <c r="AO4" s="26"/>
      <c r="AP4" s="26"/>
      <c r="AQ4" s="26"/>
      <c r="AR4" s="26"/>
      <c r="AS4" s="26"/>
      <c r="AT4" s="5"/>
      <c r="AU4" s="5"/>
      <c r="AV4" s="5"/>
      <c r="AW4" s="5"/>
      <c r="AX4" s="5"/>
      <c r="AY4" s="5"/>
      <c r="AZ4" s="5"/>
      <c r="BA4" s="5"/>
      <c r="BB4" s="5"/>
      <c r="BC4" s="5"/>
      <c r="BD4" s="5"/>
      <c r="BE4" s="5"/>
      <c r="BF4" s="5"/>
      <c r="BG4" s="5"/>
      <c r="BH4" s="5"/>
      <c r="BI4" s="5"/>
    </row>
    <row r="5" spans="1:61" ht="13.5">
      <c r="B5" s="8"/>
      <c r="C5" s="8"/>
      <c r="D5" s="8"/>
      <c r="E5" s="8"/>
      <c r="F5" s="8"/>
      <c r="G5" s="8"/>
      <c r="H5" s="8"/>
      <c r="I5" s="8"/>
      <c r="J5" s="8"/>
      <c r="K5" s="8"/>
      <c r="L5" s="8"/>
      <c r="M5" s="8"/>
      <c r="N5" s="8"/>
      <c r="O5" s="8"/>
      <c r="P5" s="8"/>
      <c r="Q5" s="8"/>
      <c r="R5" s="8"/>
      <c r="S5" s="8"/>
      <c r="T5" s="8"/>
      <c r="U5" s="8"/>
      <c r="V5" s="8"/>
      <c r="W5" s="8"/>
      <c r="X5" s="8"/>
      <c r="Y5" s="8"/>
      <c r="Z5" s="8"/>
      <c r="AA5" s="26"/>
      <c r="AB5" s="8"/>
      <c r="AC5" s="8"/>
      <c r="AD5" s="8"/>
      <c r="AE5" s="8"/>
      <c r="AF5" s="8"/>
      <c r="AG5" s="8"/>
      <c r="AH5" s="8"/>
      <c r="AI5" s="8"/>
      <c r="AJ5" s="8"/>
      <c r="AK5" s="8"/>
      <c r="AL5" s="8"/>
      <c r="AM5" s="26"/>
      <c r="AN5" s="26"/>
      <c r="AO5" s="26"/>
      <c r="AP5" s="26"/>
      <c r="AQ5" s="26"/>
      <c r="AR5" s="26"/>
      <c r="AS5" s="26"/>
      <c r="AT5" s="5"/>
      <c r="AU5" s="5"/>
      <c r="AV5" s="5"/>
      <c r="AW5" s="5"/>
      <c r="AX5" s="5"/>
      <c r="AY5" s="5"/>
      <c r="AZ5" s="5"/>
      <c r="BA5" s="5"/>
      <c r="BB5" s="5"/>
      <c r="BC5" s="5"/>
      <c r="BD5" s="5"/>
      <c r="BE5" s="5"/>
      <c r="BF5" s="5"/>
      <c r="BG5" s="5"/>
      <c r="BH5" s="5"/>
      <c r="BI5" s="5"/>
    </row>
    <row r="6" spans="1:61" ht="13.5">
      <c r="B6" s="8" t="s">
        <v>20</v>
      </c>
      <c r="C6" s="8"/>
      <c r="D6" s="8"/>
      <c r="E6" s="8"/>
      <c r="F6" s="8"/>
      <c r="G6" s="8"/>
      <c r="H6" s="8"/>
      <c r="I6" s="8"/>
      <c r="J6" s="8"/>
      <c r="K6" s="8"/>
      <c r="L6" s="8"/>
      <c r="M6" s="8"/>
      <c r="N6" s="8"/>
      <c r="O6" s="8"/>
      <c r="P6" s="8"/>
      <c r="Q6" s="8"/>
      <c r="R6" s="8"/>
      <c r="S6" s="8"/>
      <c r="T6" s="8"/>
      <c r="U6" s="8"/>
      <c r="V6" s="8"/>
      <c r="W6" s="8"/>
      <c r="X6" s="8"/>
      <c r="Y6" s="10"/>
      <c r="Z6" s="8"/>
      <c r="AA6" s="26"/>
      <c r="AB6" s="8"/>
      <c r="AC6" s="8"/>
      <c r="AD6" s="8"/>
      <c r="AE6" s="8"/>
      <c r="AF6" s="8"/>
      <c r="AG6" s="8"/>
      <c r="AH6" s="8"/>
      <c r="AI6" s="8"/>
      <c r="AJ6" s="8"/>
      <c r="AK6" s="8"/>
      <c r="AL6" s="8"/>
      <c r="AM6" s="26"/>
      <c r="AN6" s="26"/>
      <c r="AO6" s="26"/>
      <c r="AP6" s="26"/>
      <c r="AQ6" s="26"/>
      <c r="AR6" s="26"/>
      <c r="AS6" s="26"/>
      <c r="AT6" s="5"/>
      <c r="AU6" s="5"/>
      <c r="AV6" s="5"/>
      <c r="AW6" s="5"/>
      <c r="AX6" s="5"/>
      <c r="AY6" s="5"/>
      <c r="AZ6" s="5"/>
      <c r="BA6" s="5"/>
      <c r="BB6" s="5"/>
      <c r="BC6" s="5"/>
      <c r="BD6" s="5"/>
      <c r="BE6" s="5"/>
      <c r="BF6" s="5"/>
      <c r="BG6" s="5"/>
      <c r="BH6" s="5"/>
      <c r="BI6" s="5"/>
    </row>
    <row r="7" spans="1:61" ht="13.5">
      <c r="B7" s="4" t="s">
        <v>5</v>
      </c>
      <c r="C7" s="11">
        <v>0.11899999999999999</v>
      </c>
      <c r="D7" s="11">
        <v>0.115</v>
      </c>
      <c r="E7" s="11">
        <v>0.104</v>
      </c>
      <c r="F7" s="11" t="s">
        <v>355</v>
      </c>
      <c r="G7" s="11" t="s">
        <v>341</v>
      </c>
      <c r="H7" s="11">
        <v>0.108</v>
      </c>
      <c r="I7" s="11">
        <v>9.9000000000000005E-2</v>
      </c>
      <c r="J7" s="11">
        <v>0.108</v>
      </c>
      <c r="K7" s="11">
        <v>0.114</v>
      </c>
      <c r="L7" s="11">
        <v>0.113</v>
      </c>
      <c r="M7" s="11">
        <v>9.6000000000000002E-2</v>
      </c>
      <c r="N7" s="10">
        <v>0.115</v>
      </c>
      <c r="O7" s="10">
        <v>0.123</v>
      </c>
      <c r="P7" s="10">
        <v>0.128</v>
      </c>
      <c r="Q7" s="10">
        <v>9.0999999999999998E-2</v>
      </c>
      <c r="R7" s="10">
        <v>0.10100000000000001</v>
      </c>
      <c r="S7" s="10">
        <v>0.11</v>
      </c>
      <c r="T7" s="10">
        <v>0.12</v>
      </c>
      <c r="U7" s="10">
        <v>8.8800000000000004E-2</v>
      </c>
      <c r="V7" s="10">
        <v>9.1999999999999998E-2</v>
      </c>
      <c r="W7" s="10">
        <v>9.4E-2</v>
      </c>
      <c r="X7" s="10">
        <v>9.4E-2</v>
      </c>
      <c r="Y7" s="10">
        <v>6.7000000000000004E-2</v>
      </c>
      <c r="Z7" s="10">
        <v>7.2999999999999995E-2</v>
      </c>
      <c r="AA7" s="10">
        <v>7.6999999999999999E-2</v>
      </c>
      <c r="AB7" s="10">
        <v>7.0000000000000007E-2</v>
      </c>
      <c r="AC7" s="10">
        <v>8.5000000000000006E-2</v>
      </c>
      <c r="AD7" s="10">
        <v>0.09</v>
      </c>
      <c r="AE7" s="10">
        <v>9.6000000000000002E-2</v>
      </c>
      <c r="AF7" s="10" t="s">
        <v>147</v>
      </c>
      <c r="AG7" s="10">
        <v>8.2000000000000003E-2</v>
      </c>
      <c r="AH7" s="10" t="s">
        <v>141</v>
      </c>
      <c r="AI7" s="10">
        <v>9.6000000000000002E-2</v>
      </c>
      <c r="AJ7" s="39" t="s">
        <v>128</v>
      </c>
      <c r="AK7" s="10">
        <v>8.8999999999999996E-2</v>
      </c>
      <c r="AL7" s="10">
        <v>9.8000000000000004E-2</v>
      </c>
      <c r="AM7" s="10">
        <v>0.106</v>
      </c>
      <c r="AN7" s="33">
        <v>0.104</v>
      </c>
      <c r="AO7" s="10">
        <v>9.2999999999999999E-2</v>
      </c>
      <c r="AP7" s="33">
        <v>9.8000000000000004E-2</v>
      </c>
      <c r="AQ7" s="33">
        <v>9.7000000000000003E-2</v>
      </c>
      <c r="AR7" s="33">
        <v>9.4E-2</v>
      </c>
      <c r="AS7" s="33">
        <v>9.1999999999999998E-2</v>
      </c>
      <c r="AT7" s="33">
        <v>9.6000000000000002E-2</v>
      </c>
      <c r="AU7" s="33">
        <v>0.10100000000000001</v>
      </c>
      <c r="AV7" s="33">
        <v>9.6000000000000002E-2</v>
      </c>
      <c r="AW7" s="10" t="s">
        <v>86</v>
      </c>
      <c r="AX7" s="10" t="s">
        <v>85</v>
      </c>
      <c r="AY7" s="10" t="s">
        <v>84</v>
      </c>
      <c r="AZ7" s="10">
        <v>5.8999999999999997E-2</v>
      </c>
      <c r="BA7" s="10">
        <v>6.0999999999999999E-2</v>
      </c>
      <c r="BB7" s="10">
        <v>7.4999999999999997E-2</v>
      </c>
      <c r="BC7" s="10">
        <v>7.6999999999999999E-2</v>
      </c>
      <c r="BD7" s="10">
        <v>7.6999999999999999E-2</v>
      </c>
      <c r="BE7" s="11">
        <v>8.8999999999999996E-2</v>
      </c>
      <c r="BF7" s="11">
        <v>8.5000000000000006E-2</v>
      </c>
      <c r="BG7" s="11">
        <v>9.0999999999999998E-2</v>
      </c>
      <c r="BH7" s="11">
        <v>0.115</v>
      </c>
      <c r="BI7" s="10">
        <v>8.7999999999999995E-2</v>
      </c>
    </row>
    <row r="8" spans="1:61" ht="13.5">
      <c r="B8" s="4" t="s">
        <v>6</v>
      </c>
      <c r="C8" s="11">
        <v>0.13300000000000001</v>
      </c>
      <c r="D8" s="11">
        <v>0.128</v>
      </c>
      <c r="E8" s="11">
        <v>0.11600000000000001</v>
      </c>
      <c r="F8" s="11">
        <v>0.114</v>
      </c>
      <c r="G8" s="11">
        <v>0.11600000000000001</v>
      </c>
      <c r="H8" s="11">
        <v>0.11799999999999999</v>
      </c>
      <c r="I8" s="11">
        <v>0.109</v>
      </c>
      <c r="J8" s="11">
        <v>0.11799999999999999</v>
      </c>
      <c r="K8" s="11">
        <v>0.125</v>
      </c>
      <c r="L8" s="11">
        <v>0.124</v>
      </c>
      <c r="M8" s="11">
        <v>0.107</v>
      </c>
      <c r="N8" s="10">
        <v>0.127</v>
      </c>
      <c r="O8" s="10">
        <v>0.13600000000000001</v>
      </c>
      <c r="P8" s="10">
        <v>0.14099999999999999</v>
      </c>
      <c r="Q8" s="10">
        <v>0.10199999999999999</v>
      </c>
      <c r="R8" s="10">
        <v>0.114</v>
      </c>
      <c r="S8" s="10">
        <v>0.124</v>
      </c>
      <c r="T8" s="10">
        <v>0.13500000000000001</v>
      </c>
      <c r="U8" s="10">
        <v>0.10009999999999999</v>
      </c>
      <c r="V8" s="10">
        <v>0.104</v>
      </c>
      <c r="W8" s="10">
        <v>0.106</v>
      </c>
      <c r="X8" s="10">
        <v>0.106</v>
      </c>
      <c r="Y8" s="10">
        <v>7.5999999999999998E-2</v>
      </c>
      <c r="Z8" s="10">
        <v>8.2000000000000003E-2</v>
      </c>
      <c r="AA8" s="10">
        <v>8.6999999999999994E-2</v>
      </c>
      <c r="AB8" s="10">
        <v>0.08</v>
      </c>
      <c r="AC8" s="10">
        <v>9.8000000000000004E-2</v>
      </c>
      <c r="AD8" s="10">
        <v>0.10299999999999999</v>
      </c>
      <c r="AE8" s="10">
        <v>0.11</v>
      </c>
      <c r="AF8" s="10" t="s">
        <v>148</v>
      </c>
      <c r="AG8" s="10">
        <v>9.6000000000000002E-2</v>
      </c>
      <c r="AH8" s="10" t="s">
        <v>142</v>
      </c>
      <c r="AI8" s="10">
        <v>0.112</v>
      </c>
      <c r="AJ8" s="39" t="s">
        <v>129</v>
      </c>
      <c r="AK8" s="10">
        <v>0.105</v>
      </c>
      <c r="AL8" s="10">
        <v>0.11600000000000001</v>
      </c>
      <c r="AM8" s="10">
        <v>0.125</v>
      </c>
      <c r="AN8" s="33">
        <v>0.123</v>
      </c>
      <c r="AO8" s="10">
        <v>0.111</v>
      </c>
      <c r="AP8" s="33">
        <v>0.11700000000000001</v>
      </c>
      <c r="AQ8" s="33">
        <v>0.11600000000000001</v>
      </c>
      <c r="AR8" s="33">
        <v>0.112</v>
      </c>
      <c r="AS8" s="33">
        <v>0.111</v>
      </c>
      <c r="AT8" s="33">
        <v>0.11700000000000001</v>
      </c>
      <c r="AU8" s="33">
        <v>0.123</v>
      </c>
      <c r="AV8" s="33">
        <v>0.11700000000000001</v>
      </c>
      <c r="AW8" s="10" t="s">
        <v>87</v>
      </c>
      <c r="AX8" s="10" t="s">
        <v>88</v>
      </c>
      <c r="AY8" s="10" t="s">
        <v>87</v>
      </c>
      <c r="AZ8" s="16">
        <v>7.0000000000000007E-2</v>
      </c>
      <c r="BA8" s="16">
        <v>7.2999999999999995E-2</v>
      </c>
      <c r="BB8" s="16">
        <v>0.09</v>
      </c>
      <c r="BC8" s="16">
        <v>9.2999999999999999E-2</v>
      </c>
      <c r="BD8" s="16">
        <v>9.1999999999999998E-2</v>
      </c>
      <c r="BE8" s="11">
        <v>0.111</v>
      </c>
      <c r="BF8" s="11">
        <v>0.106</v>
      </c>
      <c r="BG8" s="11">
        <v>0.113</v>
      </c>
      <c r="BH8" s="11">
        <v>0.14299999999999999</v>
      </c>
      <c r="BI8" s="16">
        <v>0.111</v>
      </c>
    </row>
    <row r="9" spans="1:61"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0"/>
      <c r="AK9" s="27"/>
      <c r="AL9" s="27"/>
      <c r="AM9" s="27"/>
      <c r="AN9" s="27"/>
      <c r="AO9" s="27"/>
      <c r="AP9" s="27"/>
      <c r="AQ9" s="27"/>
      <c r="AR9" s="27"/>
      <c r="AS9" s="27"/>
      <c r="AT9" s="5"/>
      <c r="AU9" s="5"/>
      <c r="AV9" s="5"/>
      <c r="AW9" s="5"/>
      <c r="AX9" s="5"/>
      <c r="AY9" s="5"/>
      <c r="AZ9" s="5"/>
      <c r="BA9" s="5"/>
      <c r="BB9" s="5"/>
      <c r="BC9" s="5"/>
      <c r="BD9" s="5"/>
      <c r="BE9" s="5"/>
      <c r="BF9" s="5"/>
      <c r="BG9" s="5"/>
      <c r="BH9" s="5"/>
      <c r="BI9" s="5"/>
    </row>
    <row r="10" spans="1:61" ht="13.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28"/>
      <c r="AK10" s="28"/>
      <c r="AL10" s="28"/>
      <c r="AM10" s="28"/>
      <c r="AN10" s="28"/>
      <c r="AO10" s="28"/>
      <c r="AP10" s="28"/>
      <c r="AQ10" s="28"/>
      <c r="AR10" s="28"/>
      <c r="AS10" s="28"/>
      <c r="AT10" s="5"/>
      <c r="AU10" s="5"/>
      <c r="AV10" s="5"/>
      <c r="AW10" s="5"/>
      <c r="AX10" s="5"/>
      <c r="AY10" s="5"/>
      <c r="AZ10" s="5"/>
      <c r="BA10" s="5"/>
      <c r="BB10" s="5"/>
      <c r="BC10" s="5"/>
      <c r="BD10" s="5"/>
      <c r="BE10" s="5"/>
      <c r="BF10" s="5"/>
      <c r="BG10" s="5"/>
      <c r="BH10" s="5"/>
      <c r="BI10" s="5"/>
    </row>
    <row r="11" spans="1:61" ht="13.5">
      <c r="B11" s="4" t="s">
        <v>23</v>
      </c>
      <c r="C11" s="12">
        <v>1102</v>
      </c>
      <c r="D11" s="12">
        <v>1102</v>
      </c>
      <c r="E11" s="12">
        <v>1117</v>
      </c>
      <c r="F11" s="12">
        <v>1131</v>
      </c>
      <c r="G11" s="12">
        <v>1131</v>
      </c>
      <c r="H11" s="12">
        <v>1131</v>
      </c>
      <c r="I11" s="12">
        <v>1131</v>
      </c>
      <c r="J11" s="12">
        <v>1131</v>
      </c>
      <c r="K11" s="12">
        <v>1131</v>
      </c>
      <c r="L11" s="12">
        <v>1147.48</v>
      </c>
      <c r="M11" s="12">
        <v>1147.48</v>
      </c>
      <c r="N11" s="12">
        <v>1173.4000000000001</v>
      </c>
      <c r="O11" s="12">
        <v>1234</v>
      </c>
      <c r="P11" s="13">
        <v>1234</v>
      </c>
      <c r="Q11" s="13">
        <v>1234</v>
      </c>
      <c r="R11" s="13">
        <v>1234</v>
      </c>
      <c r="S11" s="13">
        <v>1234</v>
      </c>
      <c r="T11" s="13">
        <v>1234</v>
      </c>
      <c r="U11" s="13">
        <v>1234</v>
      </c>
      <c r="V11" s="13">
        <v>1250</v>
      </c>
      <c r="W11" s="13">
        <v>1250</v>
      </c>
      <c r="X11" s="13">
        <v>1249.8</v>
      </c>
      <c r="Y11" s="13">
        <v>1249.8</v>
      </c>
      <c r="Z11" s="13">
        <v>1249.8</v>
      </c>
      <c r="AA11" s="13">
        <v>1249.8</v>
      </c>
      <c r="AB11" s="13">
        <v>1249.8</v>
      </c>
      <c r="AC11" s="13">
        <v>1249.8</v>
      </c>
      <c r="AD11" s="13">
        <v>1249.8</v>
      </c>
      <c r="AE11" s="13">
        <v>1249.8</v>
      </c>
      <c r="AF11" s="13">
        <v>1249.8</v>
      </c>
      <c r="AG11" s="13">
        <v>1249.8</v>
      </c>
      <c r="AH11" s="13">
        <v>1249.8</v>
      </c>
      <c r="AI11" s="13">
        <v>1249.8</v>
      </c>
      <c r="AJ11" s="13">
        <v>1249.8</v>
      </c>
      <c r="AK11" s="13">
        <v>1248.9000000000001</v>
      </c>
      <c r="AL11" s="13">
        <v>1248.5999999999999</v>
      </c>
      <c r="AM11" s="13">
        <v>1248.4000000000001</v>
      </c>
      <c r="AN11" s="13">
        <v>1247.9000000000001</v>
      </c>
      <c r="AO11" s="13">
        <v>1247</v>
      </c>
      <c r="AP11" s="13">
        <v>1246.5</v>
      </c>
      <c r="AQ11" s="13">
        <v>1246.5</v>
      </c>
      <c r="AR11" s="13">
        <v>1246.4000000000001</v>
      </c>
      <c r="AS11" s="13">
        <v>1246.4000000000001</v>
      </c>
      <c r="AT11" s="13">
        <v>1246.3</v>
      </c>
      <c r="AU11" s="13">
        <v>1246.2</v>
      </c>
      <c r="AV11" s="13">
        <v>1246.061377</v>
      </c>
      <c r="AW11" s="13">
        <v>1245.9576750000001</v>
      </c>
      <c r="AX11" s="13">
        <v>1246.305345</v>
      </c>
      <c r="AY11" s="13">
        <v>1246.2074720000001</v>
      </c>
      <c r="AZ11" s="13">
        <v>1246.151055</v>
      </c>
      <c r="BA11" s="13">
        <v>1245.1628089999999</v>
      </c>
      <c r="BB11" s="13">
        <v>1244.6958790000001</v>
      </c>
      <c r="BC11" s="13">
        <v>1244.4627889999999</v>
      </c>
      <c r="BD11" s="13">
        <v>1244.2648819999999</v>
      </c>
      <c r="BE11" s="13">
        <v>1242.2619609999999</v>
      </c>
      <c r="BF11" s="13">
        <v>1253.7617130000001</v>
      </c>
      <c r="BG11" s="13">
        <v>1253.7275649999999</v>
      </c>
      <c r="BH11" s="13">
        <v>1207.7586799999999</v>
      </c>
      <c r="BI11" s="13">
        <v>1207.7459859999999</v>
      </c>
    </row>
    <row r="12" spans="1:61" ht="13.5">
      <c r="B12" s="4" t="s">
        <v>24</v>
      </c>
      <c r="C12" s="12">
        <v>1096</v>
      </c>
      <c r="D12" s="12">
        <v>1099</v>
      </c>
      <c r="E12" s="12">
        <v>1100</v>
      </c>
      <c r="F12" s="12">
        <v>1115</v>
      </c>
      <c r="G12" s="12">
        <v>1116</v>
      </c>
      <c r="H12" s="12">
        <v>1129</v>
      </c>
      <c r="I12" s="12">
        <v>1130</v>
      </c>
      <c r="J12" s="12">
        <v>1128</v>
      </c>
      <c r="K12" s="12">
        <v>1130</v>
      </c>
      <c r="L12" s="12">
        <v>1137.2</v>
      </c>
      <c r="M12" s="12">
        <v>1146.5</v>
      </c>
      <c r="N12" s="12">
        <v>1170.2</v>
      </c>
      <c r="O12" s="12">
        <v>1196.8</v>
      </c>
      <c r="P12" s="13">
        <v>1232</v>
      </c>
      <c r="Q12" s="13">
        <v>1233</v>
      </c>
      <c r="R12" s="13">
        <v>1233</v>
      </c>
      <c r="S12" s="13">
        <v>1232</v>
      </c>
      <c r="T12" s="13">
        <v>1233</v>
      </c>
      <c r="U12" s="13">
        <v>1234</v>
      </c>
      <c r="V12" s="13">
        <v>1246</v>
      </c>
      <c r="W12" s="13">
        <v>1249</v>
      </c>
      <c r="X12" s="13">
        <v>1248.5999999999999</v>
      </c>
      <c r="Y12" s="13">
        <v>1248.0999999999999</v>
      </c>
      <c r="Z12" s="13">
        <v>1248.5</v>
      </c>
      <c r="AA12" s="13">
        <v>1247.7</v>
      </c>
      <c r="AB12" s="13">
        <v>1249.0999999999999</v>
      </c>
      <c r="AC12" s="13">
        <v>1248.5999999999999</v>
      </c>
      <c r="AD12" s="13">
        <v>1248.4000000000001</v>
      </c>
      <c r="AE12" s="13">
        <v>1248.0999999999999</v>
      </c>
      <c r="AF12" s="13">
        <v>1247.4000000000001</v>
      </c>
      <c r="AG12" s="13">
        <v>1247.5999999999999</v>
      </c>
      <c r="AH12" s="13">
        <v>1248.8</v>
      </c>
      <c r="AI12" s="13">
        <v>1248.5</v>
      </c>
      <c r="AJ12" s="13">
        <v>1248.2</v>
      </c>
      <c r="AK12" s="13">
        <v>1248.0999999999999</v>
      </c>
      <c r="AL12" s="13">
        <v>1246.4000000000001</v>
      </c>
      <c r="AM12" s="13">
        <v>1246.9000000000001</v>
      </c>
      <c r="AN12" s="13">
        <v>1245.0999999999999</v>
      </c>
      <c r="AO12" s="13">
        <v>1246.0999999999999</v>
      </c>
      <c r="AP12" s="13">
        <v>1243.5999999999999</v>
      </c>
      <c r="AQ12" s="13">
        <v>1245.5999999999999</v>
      </c>
      <c r="AR12" s="13">
        <v>1243.5999999999999</v>
      </c>
      <c r="AS12" s="13">
        <v>1244.8</v>
      </c>
      <c r="AT12" s="13">
        <v>1244.3</v>
      </c>
      <c r="AU12" s="13">
        <v>1242.9000000000001</v>
      </c>
      <c r="AV12" s="13">
        <v>1241.5509770000001</v>
      </c>
      <c r="AW12" s="13">
        <v>1242.9858220000001</v>
      </c>
      <c r="AX12" s="13">
        <v>1240.0102609999999</v>
      </c>
      <c r="AY12" s="13">
        <v>1241.3820430000001</v>
      </c>
      <c r="AZ12" s="13">
        <v>1244.1229559999999</v>
      </c>
      <c r="BA12" s="13">
        <v>1242.363867</v>
      </c>
      <c r="BB12" s="13">
        <v>1240.8497600000001</v>
      </c>
      <c r="BC12" s="13">
        <v>1241.6403700000001</v>
      </c>
      <c r="BD12" s="13">
        <v>1241.173503</v>
      </c>
      <c r="BE12" s="13">
        <v>1238.764285</v>
      </c>
      <c r="BF12" s="13">
        <v>1234.8158089999999</v>
      </c>
      <c r="BG12" s="13">
        <v>1238.0443889999999</v>
      </c>
      <c r="BH12" s="13">
        <v>1190.5623439999999</v>
      </c>
      <c r="BI12" s="13">
        <v>1191.7623510000001</v>
      </c>
    </row>
    <row r="13" spans="1:61" ht="13.5">
      <c r="B13" s="4" t="s">
        <v>22</v>
      </c>
      <c r="C13" s="12">
        <v>1098</v>
      </c>
      <c r="D13" s="12">
        <v>1099</v>
      </c>
      <c r="E13" s="12">
        <v>1119</v>
      </c>
      <c r="F13" s="12">
        <v>1122</v>
      </c>
      <c r="G13" s="12">
        <v>1126</v>
      </c>
      <c r="H13" s="12">
        <v>1129</v>
      </c>
      <c r="I13" s="12">
        <v>1133</v>
      </c>
      <c r="J13" s="12">
        <v>1135</v>
      </c>
      <c r="K13" s="12">
        <v>1138</v>
      </c>
      <c r="L13" s="12">
        <v>1144.55</v>
      </c>
      <c r="M13" s="12">
        <v>1200.3</v>
      </c>
      <c r="N13" s="12">
        <v>1215</v>
      </c>
      <c r="O13" s="12">
        <v>1227.5</v>
      </c>
      <c r="P13" s="13">
        <v>1233</v>
      </c>
      <c r="Q13" s="13">
        <v>1233</v>
      </c>
      <c r="R13" s="13">
        <v>1233</v>
      </c>
      <c r="S13" s="13">
        <v>1233</v>
      </c>
      <c r="T13" s="13">
        <v>1233</v>
      </c>
      <c r="U13" s="13">
        <v>1247</v>
      </c>
      <c r="V13" s="13">
        <v>1248</v>
      </c>
      <c r="W13" s="13">
        <v>1248</v>
      </c>
      <c r="X13" s="13">
        <v>1248.0999999999999</v>
      </c>
      <c r="Y13" s="13">
        <v>1247.8</v>
      </c>
      <c r="Z13" s="13">
        <v>1247.8</v>
      </c>
      <c r="AA13" s="13">
        <v>1248</v>
      </c>
      <c r="AB13" s="13">
        <v>1248.2</v>
      </c>
      <c r="AC13" s="13">
        <v>1248</v>
      </c>
      <c r="AD13" s="13">
        <v>1247.8</v>
      </c>
      <c r="AE13" s="13">
        <v>1247.5999999999999</v>
      </c>
      <c r="AF13" s="13">
        <v>1247.5</v>
      </c>
      <c r="AG13" s="13">
        <v>1248.3</v>
      </c>
      <c r="AH13" s="13">
        <v>1248.4000000000001</v>
      </c>
      <c r="AI13" s="13">
        <v>1248.2</v>
      </c>
      <c r="AJ13" s="13">
        <v>1248.0999999999999</v>
      </c>
      <c r="AK13" s="13">
        <v>1246.4000000000001</v>
      </c>
      <c r="AL13" s="13">
        <v>1246.0999999999999</v>
      </c>
      <c r="AM13" s="13">
        <v>1245.8</v>
      </c>
      <c r="AN13" s="13">
        <v>1245.5</v>
      </c>
      <c r="AO13" s="13">
        <v>1244.5</v>
      </c>
      <c r="AP13" s="13">
        <v>1244.4000000000001</v>
      </c>
      <c r="AQ13" s="13">
        <v>1246.0999999999999</v>
      </c>
      <c r="AR13" s="13">
        <v>1243.8</v>
      </c>
      <c r="AS13" s="13">
        <v>1243</v>
      </c>
      <c r="AT13" s="13">
        <v>1242.5</v>
      </c>
      <c r="AU13" s="13">
        <v>1241.9000000000001</v>
      </c>
      <c r="AV13" s="13">
        <v>1241.58240652222</v>
      </c>
      <c r="AW13" s="21">
        <v>1241.9249532712331</v>
      </c>
      <c r="AX13" s="21">
        <v>1242.0852399011001</v>
      </c>
      <c r="AY13" s="21">
        <v>1242.9099721436501</v>
      </c>
      <c r="AZ13" s="21">
        <v>1242.91194428889</v>
      </c>
      <c r="BA13" s="21">
        <v>1241.25043474521</v>
      </c>
      <c r="BB13" s="21">
        <v>1241.0230282197799</v>
      </c>
      <c r="BC13" s="21">
        <v>1240.7683540221001</v>
      </c>
      <c r="BD13" s="21">
        <v>1239.69591303333</v>
      </c>
      <c r="BE13" s="13">
        <v>1214.52848712842</v>
      </c>
      <c r="BF13" s="13">
        <v>1207.0792800182501</v>
      </c>
      <c r="BG13" s="13">
        <v>1192.25369509341</v>
      </c>
      <c r="BH13" s="13">
        <v>1191.1644806373599</v>
      </c>
      <c r="BI13" s="13">
        <v>1197.3565766164386</v>
      </c>
    </row>
    <row r="14" spans="1:61" ht="13.5">
      <c r="B14" s="4"/>
      <c r="C14" s="4"/>
      <c r="D14" s="4"/>
      <c r="E14" s="12"/>
      <c r="F14" s="4"/>
      <c r="G14" s="4"/>
      <c r="H14" s="4"/>
      <c r="I14" s="4"/>
      <c r="J14" s="4"/>
      <c r="K14" s="4"/>
      <c r="L14" s="4"/>
      <c r="M14" s="4"/>
      <c r="N14" s="4"/>
      <c r="O14" s="4"/>
      <c r="P14" s="4"/>
      <c r="Q14" s="4"/>
      <c r="R14" s="4"/>
      <c r="S14" s="4"/>
      <c r="T14" s="4"/>
      <c r="U14" s="4"/>
      <c r="V14" s="4"/>
      <c r="W14" s="4"/>
      <c r="X14" s="4"/>
      <c r="Y14" s="4"/>
      <c r="Z14" s="27"/>
      <c r="AA14" s="27"/>
      <c r="AB14" s="27"/>
      <c r="AC14" s="27"/>
      <c r="AD14" s="27"/>
      <c r="AE14" s="27"/>
      <c r="AF14" s="27"/>
      <c r="AG14" s="27"/>
      <c r="AH14" s="4"/>
      <c r="AI14" s="4"/>
      <c r="AJ14" s="27"/>
      <c r="AK14" s="27"/>
      <c r="AL14" s="27"/>
      <c r="AM14" s="27"/>
      <c r="AN14" s="27"/>
      <c r="AO14" s="27"/>
      <c r="AP14" s="27"/>
      <c r="AQ14" s="27"/>
      <c r="AR14" s="27"/>
      <c r="AS14" s="27"/>
      <c r="AT14" s="5"/>
      <c r="AU14" s="5"/>
      <c r="AV14" s="5"/>
      <c r="AW14" s="5"/>
      <c r="AX14" s="5"/>
      <c r="AY14" s="5"/>
      <c r="AZ14" s="5"/>
      <c r="BA14" s="5"/>
      <c r="BB14" s="5"/>
      <c r="BC14" s="5"/>
      <c r="BD14" s="5"/>
      <c r="BE14" s="5"/>
      <c r="BF14" s="5"/>
      <c r="BG14" s="5"/>
      <c r="BH14" s="5"/>
      <c r="BI14" s="5"/>
    </row>
    <row r="15" spans="1:61" ht="13.5">
      <c r="B15" s="9" t="s">
        <v>224</v>
      </c>
      <c r="C15" s="9"/>
      <c r="D15" s="9"/>
      <c r="E15" s="35"/>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28"/>
      <c r="AK15" s="28"/>
      <c r="AL15" s="28"/>
      <c r="AM15" s="28"/>
      <c r="AN15" s="28"/>
      <c r="AO15" s="28"/>
      <c r="AP15" s="28"/>
      <c r="AQ15" s="28"/>
      <c r="AR15" s="28"/>
      <c r="AS15" s="28"/>
      <c r="AT15" s="5"/>
      <c r="AU15" s="5"/>
      <c r="AV15" s="5"/>
      <c r="AW15" s="5"/>
      <c r="AX15" s="5"/>
      <c r="AY15" s="5"/>
      <c r="AZ15" s="5"/>
      <c r="BA15" s="5"/>
      <c r="BB15" s="5"/>
      <c r="BC15" s="5"/>
      <c r="BD15" s="5"/>
      <c r="BE15" s="5"/>
      <c r="BF15" s="5"/>
      <c r="BG15" s="5"/>
      <c r="BH15" s="5"/>
      <c r="BI15" s="5"/>
    </row>
    <row r="16" spans="1:61" ht="13.5">
      <c r="B16" s="4" t="s">
        <v>25</v>
      </c>
      <c r="C16" s="34">
        <v>109.4</v>
      </c>
      <c r="D16" s="34">
        <v>107.4</v>
      </c>
      <c r="E16" s="34">
        <v>104.3</v>
      </c>
      <c r="F16" s="34">
        <v>101.5</v>
      </c>
      <c r="G16" s="34">
        <v>101.7</v>
      </c>
      <c r="H16" s="34">
        <v>104.5</v>
      </c>
      <c r="I16" s="34">
        <v>102.48</v>
      </c>
      <c r="J16" s="34">
        <v>99.9</v>
      </c>
      <c r="K16" s="34">
        <v>97.2</v>
      </c>
      <c r="L16" s="34">
        <v>99.1</v>
      </c>
      <c r="M16" s="34">
        <v>96</v>
      </c>
      <c r="N16" s="34">
        <v>94.5</v>
      </c>
      <c r="O16" s="34">
        <v>91.7</v>
      </c>
      <c r="P16" s="34">
        <v>92.2</v>
      </c>
      <c r="Q16" s="34">
        <v>89</v>
      </c>
      <c r="R16" s="34">
        <v>89.1</v>
      </c>
      <c r="S16" s="34">
        <v>87.63</v>
      </c>
      <c r="T16" s="34">
        <v>89.54</v>
      </c>
      <c r="U16" s="34">
        <v>88.01</v>
      </c>
      <c r="V16" s="34">
        <v>85.8</v>
      </c>
      <c r="W16" s="34">
        <v>85.4</v>
      </c>
      <c r="X16" s="34">
        <v>83.7</v>
      </c>
      <c r="Y16" s="34">
        <v>82.3</v>
      </c>
      <c r="Z16" s="34">
        <v>81.2</v>
      </c>
      <c r="AA16" s="34">
        <v>81</v>
      </c>
      <c r="AB16" s="34">
        <v>79</v>
      </c>
      <c r="AC16" s="34">
        <v>79</v>
      </c>
      <c r="AD16" s="34">
        <v>78</v>
      </c>
      <c r="AE16" s="27">
        <v>75.7</v>
      </c>
      <c r="AF16" s="27">
        <v>76.7</v>
      </c>
      <c r="AG16" s="27">
        <v>74.7</v>
      </c>
      <c r="AH16" s="27">
        <v>73.3</v>
      </c>
      <c r="AI16" s="27">
        <v>72.400000000000006</v>
      </c>
      <c r="AJ16" s="27">
        <v>73.599999999999994</v>
      </c>
      <c r="AK16" s="27">
        <v>75.099999999999994</v>
      </c>
      <c r="AL16" s="27">
        <v>74.3</v>
      </c>
      <c r="AM16" s="27">
        <v>73.3</v>
      </c>
      <c r="AN16" s="27">
        <v>75.099999999999994</v>
      </c>
      <c r="AO16" s="27">
        <v>73.900000000000006</v>
      </c>
      <c r="AP16" s="27">
        <v>73.099999999999994</v>
      </c>
      <c r="AQ16" s="27">
        <v>71.8</v>
      </c>
      <c r="AR16" s="27">
        <v>71.7</v>
      </c>
      <c r="AS16" s="27">
        <v>70.900000000000006</v>
      </c>
      <c r="AT16" s="13">
        <v>69.8</v>
      </c>
      <c r="AU16" s="13">
        <v>68.8</v>
      </c>
      <c r="AV16" s="13">
        <v>70.225179690086193</v>
      </c>
      <c r="AW16" s="13">
        <v>66.571488065840171</v>
      </c>
      <c r="AX16" s="13">
        <v>65.2</v>
      </c>
      <c r="AY16" s="13">
        <v>62.7</v>
      </c>
      <c r="AZ16" s="13">
        <v>66.7</v>
      </c>
      <c r="BA16" s="13">
        <v>65</v>
      </c>
      <c r="BB16" s="13">
        <v>64.3</v>
      </c>
      <c r="BC16" s="13">
        <v>63.3</v>
      </c>
      <c r="BD16" s="13">
        <v>64.5</v>
      </c>
      <c r="BE16" s="18">
        <v>63.1</v>
      </c>
      <c r="BF16" s="18">
        <v>62.3</v>
      </c>
      <c r="BG16" s="18">
        <v>60.1</v>
      </c>
      <c r="BH16" s="18">
        <v>61.2</v>
      </c>
      <c r="BI16" s="13">
        <v>57.1</v>
      </c>
    </row>
    <row r="17" spans="2:61" ht="13.5">
      <c r="B17" s="4" t="s">
        <v>26</v>
      </c>
      <c r="C17" s="34">
        <v>98.4</v>
      </c>
      <c r="D17" s="34">
        <v>96.6</v>
      </c>
      <c r="E17" s="34">
        <v>93.5</v>
      </c>
      <c r="F17" s="34">
        <v>91.2</v>
      </c>
      <c r="G17" s="34">
        <v>92.9</v>
      </c>
      <c r="H17" s="34">
        <v>95.8</v>
      </c>
      <c r="I17" s="34">
        <v>93.7</v>
      </c>
      <c r="J17" s="34">
        <v>91.1</v>
      </c>
      <c r="K17" s="34">
        <v>88.5</v>
      </c>
      <c r="L17" s="34">
        <v>90.7</v>
      </c>
      <c r="M17" s="34">
        <v>87.6</v>
      </c>
      <c r="N17" s="34">
        <v>86.3</v>
      </c>
      <c r="O17" s="34">
        <v>83.8</v>
      </c>
      <c r="P17" s="34">
        <v>84.8</v>
      </c>
      <c r="Q17" s="34">
        <v>79.3</v>
      </c>
      <c r="R17" s="34">
        <v>79.3</v>
      </c>
      <c r="S17" s="34">
        <v>78</v>
      </c>
      <c r="T17" s="34">
        <v>80.099999999999994</v>
      </c>
      <c r="U17" s="34">
        <v>78.650000000000006</v>
      </c>
      <c r="V17" s="27">
        <v>76.8</v>
      </c>
      <c r="W17" s="27">
        <v>76.3</v>
      </c>
      <c r="X17" s="27">
        <v>74.5</v>
      </c>
      <c r="Y17" s="27">
        <v>73.2</v>
      </c>
      <c r="Z17" s="27">
        <v>72.2</v>
      </c>
      <c r="AA17" s="27">
        <v>71.8</v>
      </c>
      <c r="AB17" s="27">
        <v>69.7</v>
      </c>
      <c r="AC17" s="27">
        <v>69.7</v>
      </c>
      <c r="AD17" s="27">
        <v>68.7</v>
      </c>
      <c r="AE17" s="27">
        <v>66.599999999999994</v>
      </c>
      <c r="AF17" s="27">
        <v>67.099999999999994</v>
      </c>
      <c r="AG17" s="27">
        <v>64.8</v>
      </c>
      <c r="AH17" s="27">
        <v>63.7</v>
      </c>
      <c r="AI17" s="27">
        <v>62.4</v>
      </c>
      <c r="AJ17" s="27">
        <v>63.7</v>
      </c>
      <c r="AK17" s="27">
        <v>65.099999999999994</v>
      </c>
      <c r="AL17" s="27">
        <v>64.400000000000006</v>
      </c>
      <c r="AM17" s="27">
        <v>63.3</v>
      </c>
      <c r="AN17" s="27">
        <v>64.8</v>
      </c>
      <c r="AO17" s="27">
        <v>63.3</v>
      </c>
      <c r="AP17" s="27">
        <v>62.7</v>
      </c>
      <c r="AQ17" s="27">
        <v>61.1</v>
      </c>
      <c r="AR17" s="27">
        <v>61.1</v>
      </c>
      <c r="AS17" s="27">
        <v>60.2</v>
      </c>
      <c r="AT17" s="13">
        <v>58.6</v>
      </c>
      <c r="AU17" s="13">
        <v>57.5</v>
      </c>
      <c r="AV17" s="13">
        <v>58.830584384091416</v>
      </c>
      <c r="AW17" s="13">
        <v>55.688409202193064</v>
      </c>
      <c r="AX17" s="13">
        <v>54.4</v>
      </c>
      <c r="AY17" s="13">
        <v>52.6</v>
      </c>
      <c r="AZ17" s="13">
        <v>56.8</v>
      </c>
      <c r="BA17" s="13">
        <v>55</v>
      </c>
      <c r="BB17" s="13">
        <v>54.3</v>
      </c>
      <c r="BC17" s="13">
        <v>53.2</v>
      </c>
      <c r="BD17" s="13">
        <v>54.2</v>
      </c>
      <c r="BE17" s="18">
        <v>52.4</v>
      </c>
      <c r="BF17" s="18">
        <v>51.2</v>
      </c>
      <c r="BG17" s="18">
        <v>49</v>
      </c>
      <c r="BH17" s="18">
        <v>49.9</v>
      </c>
      <c r="BI17" s="13">
        <v>45.4</v>
      </c>
    </row>
    <row r="18" spans="2:61" ht="13.5">
      <c r="B18" s="4" t="s">
        <v>50</v>
      </c>
      <c r="C18" s="34">
        <v>113.1</v>
      </c>
      <c r="D18" s="34">
        <v>111.1</v>
      </c>
      <c r="E18" s="34">
        <v>108.4</v>
      </c>
      <c r="F18" s="34">
        <v>105.7</v>
      </c>
      <c r="G18" s="34">
        <v>105.8</v>
      </c>
      <c r="H18" s="34">
        <v>107.3</v>
      </c>
      <c r="I18" s="34">
        <v>104.7</v>
      </c>
      <c r="J18" s="34">
        <v>102.7</v>
      </c>
      <c r="K18" s="34">
        <v>100.2</v>
      </c>
      <c r="L18" s="34">
        <v>101.8</v>
      </c>
      <c r="M18" s="34">
        <v>98.6</v>
      </c>
      <c r="N18" s="34">
        <v>97.1</v>
      </c>
      <c r="O18" s="34">
        <v>94.4</v>
      </c>
      <c r="P18" s="34">
        <v>94.8</v>
      </c>
      <c r="Q18" s="34">
        <v>91.9</v>
      </c>
      <c r="R18" s="34">
        <v>90.2</v>
      </c>
      <c r="S18" s="34">
        <v>88.11</v>
      </c>
      <c r="T18" s="34">
        <v>89.25</v>
      </c>
      <c r="U18" s="34">
        <v>87.83</v>
      </c>
      <c r="V18" s="34">
        <v>85.6</v>
      </c>
      <c r="W18" s="34">
        <v>85.3</v>
      </c>
      <c r="X18" s="34">
        <v>84</v>
      </c>
      <c r="Y18" s="34">
        <v>82.7</v>
      </c>
      <c r="Z18" s="34">
        <v>81.5</v>
      </c>
      <c r="AA18" s="34">
        <v>80</v>
      </c>
      <c r="AB18" s="27">
        <v>78.2</v>
      </c>
      <c r="AC18" s="27">
        <v>77.3</v>
      </c>
      <c r="AD18" s="27">
        <v>75.900000000000006</v>
      </c>
      <c r="AE18" s="27">
        <v>74.5</v>
      </c>
      <c r="AF18" s="27">
        <v>75.599999999999994</v>
      </c>
      <c r="AG18" s="27">
        <v>74.3</v>
      </c>
      <c r="AH18" s="34">
        <v>73.2</v>
      </c>
      <c r="AI18" s="34">
        <v>71.599999999999994</v>
      </c>
      <c r="AJ18" s="34">
        <v>72.8</v>
      </c>
      <c r="AK18" s="34">
        <v>72.599999999999994</v>
      </c>
      <c r="AL18" s="34">
        <v>71.400000000000006</v>
      </c>
      <c r="AM18" s="34">
        <v>69.900000000000006</v>
      </c>
      <c r="AN18" s="34">
        <v>70.7</v>
      </c>
      <c r="AO18" s="34">
        <v>69</v>
      </c>
      <c r="AP18" s="27">
        <v>67.7</v>
      </c>
      <c r="AQ18" s="27">
        <f>55.4+10.7</f>
        <v>66.099999999999994</v>
      </c>
      <c r="AR18" s="27">
        <v>66.5</v>
      </c>
      <c r="AS18" s="27">
        <v>65.5</v>
      </c>
      <c r="AT18" s="18">
        <v>64.900000000000006</v>
      </c>
      <c r="AU18" s="18">
        <v>63.5</v>
      </c>
      <c r="AV18" s="18">
        <v>62.700910590225256</v>
      </c>
      <c r="AW18" s="18">
        <v>61.671462149954579</v>
      </c>
      <c r="AX18" s="18">
        <v>60.5</v>
      </c>
      <c r="AY18" s="18">
        <v>59.4</v>
      </c>
      <c r="AZ18" s="18">
        <v>64.5</v>
      </c>
      <c r="BA18" s="18">
        <v>63.4</v>
      </c>
      <c r="BB18" s="18">
        <v>62.7</v>
      </c>
      <c r="BC18" s="18">
        <v>61.5</v>
      </c>
      <c r="BD18" s="18">
        <v>61.6</v>
      </c>
      <c r="BE18" s="18">
        <v>60.5</v>
      </c>
      <c r="BF18" s="18">
        <v>60.2</v>
      </c>
      <c r="BG18" s="18">
        <v>59.2</v>
      </c>
      <c r="BH18" s="18">
        <v>60.2</v>
      </c>
      <c r="BI18" s="18">
        <v>58.2</v>
      </c>
    </row>
    <row r="19" spans="2:61" ht="13.5">
      <c r="B19" s="4" t="s">
        <v>41</v>
      </c>
      <c r="C19" s="34">
        <v>102.1</v>
      </c>
      <c r="D19" s="34">
        <v>100.3</v>
      </c>
      <c r="E19" s="34">
        <v>97.6</v>
      </c>
      <c r="F19" s="34">
        <v>95.4</v>
      </c>
      <c r="G19" s="34" t="s">
        <v>342</v>
      </c>
      <c r="H19" s="34">
        <v>98.5</v>
      </c>
      <c r="I19" s="34">
        <v>95.9</v>
      </c>
      <c r="J19" s="34">
        <v>94</v>
      </c>
      <c r="K19" s="34">
        <v>91.5</v>
      </c>
      <c r="L19" s="34">
        <v>93.4</v>
      </c>
      <c r="M19" s="34">
        <v>90.2</v>
      </c>
      <c r="N19" s="34">
        <v>89</v>
      </c>
      <c r="O19" s="34">
        <v>86.5</v>
      </c>
      <c r="P19" s="34">
        <v>87.4</v>
      </c>
      <c r="Q19" s="34">
        <v>82.2</v>
      </c>
      <c r="R19" s="34">
        <v>80.400000000000006</v>
      </c>
      <c r="S19" s="34">
        <v>78.44</v>
      </c>
      <c r="T19" s="34">
        <v>79.77</v>
      </c>
      <c r="U19" s="34">
        <v>78.47</v>
      </c>
      <c r="V19" s="34">
        <v>76.55</v>
      </c>
      <c r="W19" s="34">
        <v>76.25</v>
      </c>
      <c r="X19" s="34">
        <v>74.8</v>
      </c>
      <c r="Y19" s="34">
        <v>73.599999999999994</v>
      </c>
      <c r="Z19" s="42">
        <v>72.400000000000006</v>
      </c>
      <c r="AA19" s="42">
        <v>70.8</v>
      </c>
      <c r="AB19" s="42">
        <v>69</v>
      </c>
      <c r="AC19" s="42">
        <v>68</v>
      </c>
      <c r="AD19" s="40">
        <v>66.7</v>
      </c>
      <c r="AE19" s="40">
        <v>65.400000000000006</v>
      </c>
      <c r="AF19" s="34">
        <v>66</v>
      </c>
      <c r="AG19" s="27">
        <v>64.400000000000006</v>
      </c>
      <c r="AH19" s="27">
        <v>63.6</v>
      </c>
      <c r="AI19" s="27">
        <v>61.6</v>
      </c>
      <c r="AJ19" s="27">
        <v>62.9</v>
      </c>
      <c r="AK19" s="27">
        <v>62.6</v>
      </c>
      <c r="AL19" s="27">
        <v>61.5</v>
      </c>
      <c r="AM19" s="27">
        <v>59.9</v>
      </c>
      <c r="AN19" s="27">
        <v>60.4</v>
      </c>
      <c r="AO19" s="27">
        <v>58.4</v>
      </c>
      <c r="AP19" s="27">
        <v>57.3</v>
      </c>
      <c r="AQ19" s="27">
        <v>55.4</v>
      </c>
      <c r="AR19" s="27">
        <v>55.9</v>
      </c>
      <c r="AS19" s="27">
        <v>54.8</v>
      </c>
      <c r="AT19" s="13">
        <v>53.7</v>
      </c>
      <c r="AU19" s="13">
        <v>52.2</v>
      </c>
      <c r="AV19" s="13">
        <v>51.306315284230493</v>
      </c>
      <c r="AW19" s="13">
        <v>50.788383286307464</v>
      </c>
      <c r="AX19" s="13">
        <v>49.7</v>
      </c>
      <c r="AY19" s="13">
        <v>49.3</v>
      </c>
      <c r="AZ19" s="13">
        <v>54.5</v>
      </c>
      <c r="BA19" s="13">
        <v>53.4</v>
      </c>
      <c r="BB19" s="13">
        <v>52.7</v>
      </c>
      <c r="BC19" s="13">
        <v>51.4</v>
      </c>
      <c r="BD19" s="13">
        <v>51.4</v>
      </c>
      <c r="BE19" s="18">
        <v>49.8</v>
      </c>
      <c r="BF19" s="18">
        <v>49.1</v>
      </c>
      <c r="BG19" s="18">
        <v>48.1</v>
      </c>
      <c r="BH19" s="18">
        <v>48.9</v>
      </c>
      <c r="BI19" s="13">
        <v>46.6</v>
      </c>
    </row>
    <row r="20" spans="2:61" ht="13.5">
      <c r="E20" s="35"/>
      <c r="Z20" s="25"/>
      <c r="AB20" s="25"/>
      <c r="AC20" s="25"/>
      <c r="AD20" s="25"/>
      <c r="AE20" s="25"/>
      <c r="AF20" s="25"/>
      <c r="AG20" s="25"/>
      <c r="AJ20" s="25"/>
      <c r="AK20" s="25"/>
      <c r="AL20" s="25"/>
      <c r="AT20" s="5"/>
      <c r="AU20" s="5"/>
      <c r="AV20" s="5"/>
      <c r="AW20" s="5"/>
      <c r="AX20" s="5"/>
      <c r="AY20" s="5"/>
      <c r="AZ20" s="5"/>
      <c r="BA20" s="5"/>
      <c r="BB20" s="5"/>
      <c r="BC20" s="5"/>
      <c r="BD20" s="5"/>
      <c r="BE20" s="5"/>
      <c r="BF20" s="5"/>
      <c r="BG20" s="5"/>
      <c r="BH20" s="5"/>
      <c r="BI20" s="5"/>
    </row>
    <row r="21" spans="2:61" ht="13.5">
      <c r="B21" s="9" t="s">
        <v>27</v>
      </c>
      <c r="C21" s="9"/>
      <c r="D21" s="9"/>
      <c r="E21" s="35"/>
      <c r="F21" s="9"/>
      <c r="G21" s="9"/>
      <c r="H21" s="9"/>
      <c r="I21" s="9"/>
      <c r="J21" s="9"/>
      <c r="K21" s="9"/>
      <c r="L21" s="9"/>
      <c r="M21" s="9"/>
      <c r="N21" s="9"/>
      <c r="O21" s="9"/>
      <c r="P21" s="9"/>
      <c r="Q21" s="9"/>
      <c r="R21" s="9"/>
      <c r="S21" s="9"/>
      <c r="T21" s="9"/>
      <c r="U21" s="9"/>
      <c r="V21" s="9"/>
      <c r="W21" s="9"/>
      <c r="X21" s="9"/>
      <c r="Y21" s="9"/>
      <c r="Z21" s="28"/>
      <c r="AA21" s="28"/>
      <c r="AB21" s="28"/>
      <c r="AC21" s="28"/>
      <c r="AD21" s="28"/>
      <c r="AE21" s="28"/>
      <c r="AF21" s="28"/>
      <c r="AG21" s="28"/>
      <c r="AH21" s="9"/>
      <c r="AI21" s="9"/>
      <c r="AJ21" s="28"/>
      <c r="AK21" s="28"/>
      <c r="AL21" s="28"/>
      <c r="AM21" s="28"/>
      <c r="AN21" s="28"/>
      <c r="AO21" s="28"/>
      <c r="AP21" s="28"/>
      <c r="AQ21" s="28"/>
      <c r="AR21" s="28"/>
      <c r="AS21" s="28"/>
      <c r="AT21" s="5"/>
      <c r="AU21" s="5"/>
      <c r="AV21" s="5"/>
      <c r="AW21" s="5"/>
      <c r="AX21" s="5"/>
      <c r="AY21" s="5"/>
      <c r="AZ21" s="5"/>
      <c r="BA21" s="5"/>
      <c r="BB21" s="5"/>
      <c r="BC21" s="5"/>
      <c r="BD21" s="5"/>
      <c r="BE21" s="5"/>
      <c r="BF21" s="5"/>
      <c r="BG21" s="5"/>
      <c r="BH21" s="5"/>
      <c r="BI21" s="5"/>
    </row>
    <row r="22" spans="2:61" ht="13.5" customHeight="1">
      <c r="B22" s="4" t="s">
        <v>4</v>
      </c>
      <c r="C22" s="35">
        <v>6.45</v>
      </c>
      <c r="D22" s="35">
        <v>2.73</v>
      </c>
      <c r="E22" s="35">
        <v>10.29</v>
      </c>
      <c r="F22" s="35">
        <v>7.79</v>
      </c>
      <c r="G22" s="35">
        <v>5.18</v>
      </c>
      <c r="H22" s="35">
        <v>2.44</v>
      </c>
      <c r="I22" s="35">
        <v>9.57</v>
      </c>
      <c r="J22" s="35">
        <v>7.7</v>
      </c>
      <c r="K22" s="35">
        <v>5.32</v>
      </c>
      <c r="L22" s="35">
        <v>2.5099999999999998</v>
      </c>
      <c r="M22" s="35">
        <v>8.7899999999999991</v>
      </c>
      <c r="N22" s="35">
        <v>6.85</v>
      </c>
      <c r="O22" s="35">
        <v>4.72</v>
      </c>
      <c r="P22" s="35">
        <v>2.19</v>
      </c>
      <c r="Q22" s="35">
        <v>7.8</v>
      </c>
      <c r="R22" s="27">
        <v>6.19</v>
      </c>
      <c r="S22" s="27">
        <v>4.04</v>
      </c>
      <c r="T22" s="27">
        <v>1.53</v>
      </c>
      <c r="U22" s="27">
        <v>7.26</v>
      </c>
      <c r="V22" s="27">
        <v>5.49</v>
      </c>
      <c r="W22" s="27">
        <v>3.56</v>
      </c>
      <c r="X22" s="27">
        <v>1.31</v>
      </c>
      <c r="Y22" s="27">
        <v>5.31</v>
      </c>
      <c r="Z22" s="27">
        <v>4.12</v>
      </c>
      <c r="AA22" s="27">
        <v>2.69</v>
      </c>
      <c r="AB22" s="27">
        <v>0.93</v>
      </c>
      <c r="AC22" s="27">
        <v>6.21</v>
      </c>
      <c r="AD22" s="27">
        <v>4.82</v>
      </c>
      <c r="AE22" s="27">
        <v>3.35</v>
      </c>
      <c r="AF22" s="27">
        <v>1.46</v>
      </c>
      <c r="AG22" s="27">
        <v>5.73</v>
      </c>
      <c r="AH22" s="35">
        <v>4.6500000000000004</v>
      </c>
      <c r="AI22" s="35">
        <v>3.02</v>
      </c>
      <c r="AJ22" s="35">
        <v>1.18</v>
      </c>
      <c r="AK22" s="35">
        <v>6.05</v>
      </c>
      <c r="AL22" s="35">
        <v>4.87</v>
      </c>
      <c r="AM22" s="35">
        <v>3.3</v>
      </c>
      <c r="AN22" s="35">
        <v>1.44</v>
      </c>
      <c r="AO22" s="35">
        <v>6</v>
      </c>
      <c r="AP22" s="27">
        <v>4.92</v>
      </c>
      <c r="AQ22" s="27">
        <v>3.43</v>
      </c>
      <c r="AR22" s="27">
        <v>1.39</v>
      </c>
      <c r="AS22" s="27">
        <v>5.14</v>
      </c>
      <c r="AT22" s="20">
        <v>4.63</v>
      </c>
      <c r="AU22" s="20">
        <v>3.22</v>
      </c>
      <c r="AV22" s="20">
        <v>1.27</v>
      </c>
      <c r="AW22" s="24">
        <v>4.7</v>
      </c>
      <c r="AX22" s="24">
        <v>3.61</v>
      </c>
      <c r="AY22" s="24">
        <v>2.37</v>
      </c>
      <c r="AZ22" s="20">
        <v>1.08</v>
      </c>
      <c r="BA22" s="20">
        <v>3.68</v>
      </c>
      <c r="BB22" s="20">
        <v>3.63</v>
      </c>
      <c r="BC22" s="20">
        <v>2.59</v>
      </c>
      <c r="BD22" s="20">
        <v>1.22</v>
      </c>
      <c r="BE22" s="22">
        <v>5.17</v>
      </c>
      <c r="BF22" s="22">
        <v>4.83</v>
      </c>
      <c r="BG22" s="22">
        <v>3.84</v>
      </c>
      <c r="BH22" s="22">
        <v>2.35</v>
      </c>
      <c r="BI22" s="20">
        <v>4.82</v>
      </c>
    </row>
    <row r="23" spans="2:61" ht="14.25" customHeight="1">
      <c r="AT23" s="5"/>
      <c r="AU23" s="5"/>
      <c r="AV23" s="5"/>
      <c r="AW23" s="5"/>
      <c r="AX23" s="5"/>
      <c r="AY23" s="5"/>
      <c r="AZ23" s="5"/>
      <c r="BA23" s="5"/>
      <c r="BB23" s="5"/>
      <c r="BC23" s="5"/>
      <c r="BD23" s="5"/>
      <c r="BE23" s="5"/>
      <c r="BF23" s="5"/>
      <c r="BG23" s="5"/>
      <c r="BH23" s="5"/>
      <c r="BI23" s="5"/>
    </row>
    <row r="24" spans="2:61" ht="14.25" customHeight="1">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29"/>
      <c r="AB24" s="37"/>
      <c r="AC24" s="37"/>
      <c r="AD24" s="37"/>
      <c r="AE24" s="37"/>
      <c r="AF24" s="37"/>
      <c r="AG24" s="37"/>
      <c r="AH24" s="37"/>
      <c r="AI24" s="37"/>
      <c r="AJ24" s="37"/>
      <c r="AK24" s="37"/>
      <c r="AL24" s="37"/>
      <c r="AM24" s="29"/>
      <c r="AN24" s="29"/>
      <c r="AO24" s="29"/>
      <c r="AP24" s="29"/>
      <c r="AQ24" s="29"/>
      <c r="AR24" s="29"/>
      <c r="AS24" s="29"/>
      <c r="AT24" s="5"/>
      <c r="AU24" s="5"/>
      <c r="AV24" s="5"/>
      <c r="AW24" s="5"/>
      <c r="AX24" s="27"/>
      <c r="AY24" s="5"/>
      <c r="AZ24" s="5"/>
      <c r="BA24" s="5"/>
      <c r="BB24" s="5"/>
      <c r="BC24" s="5"/>
      <c r="BD24" s="5"/>
      <c r="BE24" s="5"/>
      <c r="BF24" s="5"/>
      <c r="BG24" s="5"/>
      <c r="BH24" s="5"/>
      <c r="BI24" s="5"/>
    </row>
    <row r="25" spans="2:61" ht="14.25" customHeight="1">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29"/>
      <c r="AB25" s="37"/>
      <c r="AC25" s="37"/>
      <c r="AD25" s="37"/>
      <c r="AE25" s="37"/>
      <c r="AF25" s="37"/>
      <c r="AG25" s="37"/>
      <c r="AH25" s="37"/>
      <c r="AI25" s="37"/>
      <c r="AJ25" s="37"/>
      <c r="AK25" s="37"/>
      <c r="AL25" s="37"/>
      <c r="AM25" s="29"/>
      <c r="AN25" s="29"/>
      <c r="AO25" s="29"/>
      <c r="AP25" s="29"/>
      <c r="AQ25" s="29"/>
      <c r="AR25" s="29"/>
      <c r="AS25" s="29"/>
      <c r="AT25" s="5"/>
      <c r="AU25" s="5"/>
      <c r="AV25" s="5"/>
      <c r="AW25" s="5"/>
      <c r="AX25" s="5"/>
      <c r="AY25" s="5"/>
      <c r="AZ25" s="5"/>
      <c r="BA25" s="5"/>
      <c r="BB25" s="5"/>
      <c r="BC25" s="5"/>
      <c r="BD25" s="5"/>
      <c r="BE25" s="5"/>
      <c r="BF25" s="5"/>
      <c r="BG25" s="5"/>
      <c r="BH25" s="5"/>
      <c r="BI25" s="5"/>
    </row>
    <row r="26" spans="2:61" ht="13.5">
      <c r="B26" s="96" t="s">
        <v>9</v>
      </c>
      <c r="C26" s="101" t="s">
        <v>440</v>
      </c>
      <c r="D26" s="101" t="s">
        <v>373</v>
      </c>
      <c r="E26" s="101" t="s">
        <v>360</v>
      </c>
      <c r="F26" s="101" t="s">
        <v>354</v>
      </c>
      <c r="G26" s="101" t="s">
        <v>339</v>
      </c>
      <c r="H26" s="101" t="s">
        <v>290</v>
      </c>
      <c r="I26" s="101" t="s">
        <v>285</v>
      </c>
      <c r="J26" s="101" t="s">
        <v>276</v>
      </c>
      <c r="K26" s="101" t="s">
        <v>272</v>
      </c>
      <c r="L26" s="101" t="s">
        <v>254</v>
      </c>
      <c r="M26" s="101" t="s">
        <v>251</v>
      </c>
      <c r="N26" s="101" t="s">
        <v>243</v>
      </c>
      <c r="O26" s="101" t="s">
        <v>235</v>
      </c>
      <c r="P26" s="101" t="s">
        <v>232</v>
      </c>
      <c r="Q26" s="101" t="s">
        <v>249</v>
      </c>
      <c r="R26" s="101" t="s">
        <v>223</v>
      </c>
      <c r="S26" s="101" t="s">
        <v>216</v>
      </c>
      <c r="T26" s="101" t="s">
        <v>207</v>
      </c>
      <c r="U26" s="101" t="s">
        <v>190</v>
      </c>
      <c r="V26" s="101" t="s">
        <v>187</v>
      </c>
      <c r="W26" s="101" t="s">
        <v>183</v>
      </c>
      <c r="X26" s="101" t="s">
        <v>180</v>
      </c>
      <c r="Y26" s="101" t="s">
        <v>176</v>
      </c>
      <c r="Z26" s="101" t="s">
        <v>173</v>
      </c>
      <c r="AA26" s="101" t="s">
        <v>170</v>
      </c>
      <c r="AB26" s="99" t="s">
        <v>167</v>
      </c>
      <c r="AC26" s="99" t="s">
        <v>163</v>
      </c>
      <c r="AD26" s="99" t="s">
        <v>161</v>
      </c>
      <c r="AE26" s="99" t="s">
        <v>159</v>
      </c>
      <c r="AF26" s="99" t="s">
        <v>146</v>
      </c>
      <c r="AG26" s="99" t="s">
        <v>145</v>
      </c>
      <c r="AH26" s="99" t="s">
        <v>140</v>
      </c>
      <c r="AI26" s="99" t="s">
        <v>132</v>
      </c>
      <c r="AJ26" s="99" t="s">
        <v>123</v>
      </c>
      <c r="AK26" s="99" t="s">
        <v>122</v>
      </c>
      <c r="AL26" s="99" t="s">
        <v>119</v>
      </c>
      <c r="AM26" s="99" t="s">
        <v>117</v>
      </c>
      <c r="AN26" s="99" t="s">
        <v>115</v>
      </c>
      <c r="AO26" s="99" t="s">
        <v>113</v>
      </c>
      <c r="AP26" s="99" t="s">
        <v>99</v>
      </c>
      <c r="AQ26" s="99" t="s">
        <v>97</v>
      </c>
      <c r="AR26" s="99" t="s">
        <v>96</v>
      </c>
      <c r="AS26" s="99" t="s">
        <v>93</v>
      </c>
      <c r="AT26" s="99" t="s">
        <v>92</v>
      </c>
      <c r="AU26" s="99" t="s">
        <v>90</v>
      </c>
      <c r="AV26" s="99" t="s">
        <v>83</v>
      </c>
      <c r="AW26" s="99" t="s">
        <v>79</v>
      </c>
      <c r="AX26" s="99" t="s">
        <v>74</v>
      </c>
      <c r="AY26" s="99" t="s">
        <v>70</v>
      </c>
      <c r="AZ26" s="99" t="s">
        <v>68</v>
      </c>
      <c r="BA26" s="99" t="s">
        <v>105</v>
      </c>
      <c r="BB26" s="99" t="s">
        <v>106</v>
      </c>
      <c r="BC26" s="99" t="s">
        <v>107</v>
      </c>
      <c r="BD26" s="99" t="s">
        <v>108</v>
      </c>
      <c r="BE26" s="102" t="s">
        <v>109</v>
      </c>
      <c r="BF26" s="102" t="s">
        <v>110</v>
      </c>
      <c r="BG26" s="99" t="s">
        <v>111</v>
      </c>
      <c r="BH26" s="99" t="s">
        <v>112</v>
      </c>
      <c r="BI26" s="99" t="s">
        <v>11</v>
      </c>
    </row>
    <row r="27" spans="2:61" ht="13.5">
      <c r="B27" s="1" t="s">
        <v>209</v>
      </c>
      <c r="C27" s="1"/>
      <c r="D27" s="1"/>
      <c r="E27" s="1"/>
      <c r="F27" s="1"/>
      <c r="G27" s="1"/>
      <c r="H27" s="1"/>
      <c r="I27" s="1"/>
      <c r="J27" s="1"/>
      <c r="K27" s="1"/>
      <c r="L27" s="1"/>
      <c r="M27" s="60"/>
      <c r="N27" s="1"/>
      <c r="O27" s="1"/>
      <c r="P27" s="1"/>
      <c r="Q27" s="1"/>
      <c r="R27" s="1"/>
      <c r="S27" s="1"/>
      <c r="T27" s="1"/>
      <c r="U27" s="1"/>
      <c r="V27" s="1"/>
      <c r="W27" s="1"/>
      <c r="X27" s="1"/>
      <c r="Y27" s="1"/>
      <c r="Z27" s="1"/>
      <c r="AA27" s="30"/>
      <c r="AB27" s="1"/>
      <c r="AC27" s="1"/>
      <c r="AD27" s="1"/>
      <c r="AE27" s="1"/>
      <c r="AF27" s="1"/>
      <c r="AG27" s="1"/>
      <c r="AH27" s="1"/>
      <c r="AI27" s="1"/>
      <c r="AJ27" s="5"/>
      <c r="AK27" s="5"/>
      <c r="AL27" s="5"/>
      <c r="AM27" s="5"/>
      <c r="AN27" s="5"/>
      <c r="AO27" s="5"/>
      <c r="AP27" s="5"/>
      <c r="AQ27" s="5"/>
      <c r="AR27" s="5"/>
      <c r="AS27" s="5"/>
      <c r="AT27" s="5"/>
      <c r="AU27" s="5"/>
      <c r="AV27" s="5"/>
      <c r="AW27" s="5"/>
      <c r="AX27" s="5"/>
      <c r="AY27" s="5"/>
      <c r="AZ27" s="5"/>
      <c r="BA27" s="5"/>
      <c r="BB27" s="5"/>
      <c r="BC27" s="5"/>
      <c r="BD27" s="5"/>
      <c r="BE27" s="38"/>
      <c r="BF27" s="38"/>
      <c r="BG27" s="5"/>
      <c r="BH27" s="5"/>
      <c r="BI27" s="5"/>
    </row>
    <row r="28" spans="2:61" ht="13.5">
      <c r="B28" s="4" t="s">
        <v>1</v>
      </c>
      <c r="C28" s="14">
        <v>3083819</v>
      </c>
      <c r="D28" s="14">
        <v>2931529</v>
      </c>
      <c r="E28" s="14">
        <v>2792981</v>
      </c>
      <c r="F28" s="14">
        <v>2824574</v>
      </c>
      <c r="G28" s="14">
        <v>2849376</v>
      </c>
      <c r="H28" s="14">
        <v>2802044</v>
      </c>
      <c r="I28" s="14">
        <v>2704908</v>
      </c>
      <c r="J28" s="14">
        <v>2753086</v>
      </c>
      <c r="K28" s="14">
        <v>2699258</v>
      </c>
      <c r="L28" s="14">
        <v>2700042</v>
      </c>
      <c r="M28" s="14">
        <v>2591499</v>
      </c>
      <c r="N28" s="14">
        <v>2701362</v>
      </c>
      <c r="O28" s="14">
        <v>2671181</v>
      </c>
      <c r="P28" s="14">
        <v>2693796</v>
      </c>
      <c r="Q28" s="14">
        <v>2663748</v>
      </c>
      <c r="R28" s="14">
        <v>3009340</v>
      </c>
      <c r="S28" s="14">
        <v>2891007</v>
      </c>
      <c r="T28" s="14">
        <v>2860836</v>
      </c>
      <c r="U28" s="14">
        <v>2634444</v>
      </c>
      <c r="V28" s="14">
        <v>2725667</v>
      </c>
      <c r="W28" s="14">
        <v>2671803</v>
      </c>
      <c r="X28" s="14">
        <v>2660266</v>
      </c>
      <c r="Y28" s="14">
        <v>2488491</v>
      </c>
      <c r="Z28" s="14">
        <v>2595498</v>
      </c>
      <c r="AA28" s="14">
        <v>2622988</v>
      </c>
      <c r="AB28" s="14">
        <v>2673276</v>
      </c>
      <c r="AC28" s="14">
        <v>2164713</v>
      </c>
      <c r="AD28" s="14">
        <v>2510204</v>
      </c>
      <c r="AE28" s="14">
        <v>2372620</v>
      </c>
      <c r="AF28" s="14">
        <v>2284496</v>
      </c>
      <c r="AG28" s="14">
        <v>2040836</v>
      </c>
      <c r="AH28" s="14">
        <v>2234226</v>
      </c>
      <c r="AI28" s="14">
        <v>2234485</v>
      </c>
      <c r="AJ28" s="14">
        <v>2150517.1863100976</v>
      </c>
      <c r="AK28" s="5"/>
      <c r="AL28" s="5"/>
      <c r="AM28" s="5"/>
      <c r="AN28" s="5"/>
      <c r="AO28" s="5"/>
      <c r="AP28" s="5"/>
      <c r="AQ28" s="5"/>
      <c r="AR28" s="5"/>
      <c r="AS28" s="5"/>
      <c r="AT28" s="5"/>
      <c r="AU28" s="5"/>
      <c r="AV28" s="5"/>
      <c r="AW28" s="5"/>
      <c r="AX28" s="5"/>
      <c r="AY28" s="5"/>
      <c r="AZ28" s="5"/>
      <c r="BA28" s="5"/>
      <c r="BB28" s="5"/>
      <c r="BC28" s="5"/>
      <c r="BD28" s="5"/>
      <c r="BE28" s="38"/>
      <c r="BF28" s="38"/>
      <c r="BG28" s="5"/>
      <c r="BH28" s="5"/>
      <c r="BI28" s="5"/>
    </row>
    <row r="29" spans="2:61" ht="13.5">
      <c r="B29" s="4" t="s">
        <v>47</v>
      </c>
      <c r="C29" s="14">
        <v>992264</v>
      </c>
      <c r="D29" s="14">
        <v>936405</v>
      </c>
      <c r="E29" s="14">
        <v>850228</v>
      </c>
      <c r="F29" s="14">
        <v>887089</v>
      </c>
      <c r="G29" s="14">
        <v>918156</v>
      </c>
      <c r="H29" s="14">
        <v>878762</v>
      </c>
      <c r="I29" s="14">
        <v>815687</v>
      </c>
      <c r="J29" s="14">
        <v>879977</v>
      </c>
      <c r="K29" s="14">
        <v>862129</v>
      </c>
      <c r="L29" s="14">
        <v>878585</v>
      </c>
      <c r="M29" s="14">
        <v>730888</v>
      </c>
      <c r="N29" s="14">
        <v>872165</v>
      </c>
      <c r="O29" s="14">
        <f>244849+261844+312894</f>
        <v>819587</v>
      </c>
      <c r="P29" s="14">
        <v>797894</v>
      </c>
      <c r="Q29" s="14">
        <v>685134</v>
      </c>
      <c r="R29" s="14">
        <v>922214</v>
      </c>
      <c r="S29" s="14">
        <v>861483</v>
      </c>
      <c r="T29" s="14">
        <v>826015</v>
      </c>
      <c r="U29" s="14">
        <v>681738</v>
      </c>
      <c r="V29" s="14">
        <v>807286</v>
      </c>
      <c r="W29" s="14">
        <v>788625</v>
      </c>
      <c r="X29" s="14">
        <v>829013</v>
      </c>
      <c r="Y29" s="14">
        <v>689584</v>
      </c>
      <c r="Z29" s="14">
        <v>780065</v>
      </c>
      <c r="AA29" s="14">
        <v>806342</v>
      </c>
      <c r="AB29" s="14">
        <v>939106</v>
      </c>
      <c r="AC29" s="14">
        <v>576149</v>
      </c>
      <c r="AD29" s="14">
        <v>879734</v>
      </c>
      <c r="AE29" s="14">
        <v>770890</v>
      </c>
      <c r="AF29" s="14">
        <v>715020</v>
      </c>
      <c r="AG29" s="14">
        <v>538565</v>
      </c>
      <c r="AH29" s="14">
        <v>730649</v>
      </c>
      <c r="AI29" s="14">
        <v>709239</v>
      </c>
      <c r="AJ29" s="14">
        <v>660867</v>
      </c>
      <c r="AK29" s="5"/>
      <c r="AL29" s="5"/>
      <c r="AM29" s="5"/>
      <c r="AN29" s="5"/>
      <c r="AO29" s="5"/>
      <c r="AP29" s="5"/>
      <c r="AQ29" s="5"/>
      <c r="AR29" s="5"/>
      <c r="AS29" s="5"/>
      <c r="AT29" s="5"/>
      <c r="AU29" s="5"/>
      <c r="AV29" s="5"/>
      <c r="AW29" s="5"/>
      <c r="AX29" s="5"/>
      <c r="AY29" s="5"/>
      <c r="AZ29" s="5"/>
      <c r="BA29" s="5"/>
      <c r="BB29" s="5"/>
      <c r="BC29" s="5"/>
      <c r="BD29" s="5"/>
      <c r="BE29" s="38"/>
      <c r="BF29" s="38"/>
      <c r="BG29" s="5"/>
      <c r="BH29" s="5"/>
      <c r="BI29" s="5"/>
    </row>
    <row r="30" spans="2:61" ht="13.5">
      <c r="B30" s="4" t="s">
        <v>126</v>
      </c>
      <c r="C30" s="14">
        <v>89459</v>
      </c>
      <c r="D30" s="14">
        <v>86063</v>
      </c>
      <c r="E30" s="14">
        <v>79360</v>
      </c>
      <c r="F30" s="14">
        <v>82059</v>
      </c>
      <c r="G30" s="14">
        <v>80636</v>
      </c>
      <c r="H30" s="14">
        <v>78040</v>
      </c>
      <c r="I30" s="14">
        <v>73040</v>
      </c>
      <c r="J30" s="14">
        <v>68550</v>
      </c>
      <c r="K30" s="14">
        <v>58801</v>
      </c>
      <c r="L30" s="14">
        <v>57153</v>
      </c>
      <c r="M30" s="14">
        <v>52549</v>
      </c>
      <c r="N30" s="14">
        <v>44414</v>
      </c>
      <c r="O30" s="14">
        <f>42188+2097</f>
        <v>44285</v>
      </c>
      <c r="P30" s="14">
        <v>40178</v>
      </c>
      <c r="Q30" s="14">
        <v>38066</v>
      </c>
      <c r="R30" s="14">
        <v>36582</v>
      </c>
      <c r="S30" s="14">
        <v>40670</v>
      </c>
      <c r="T30" s="14">
        <v>41913</v>
      </c>
      <c r="U30" s="14">
        <v>41464</v>
      </c>
      <c r="V30" s="14">
        <v>45067</v>
      </c>
      <c r="W30" s="14">
        <v>46049</v>
      </c>
      <c r="X30" s="14">
        <v>52710</v>
      </c>
      <c r="Y30" s="14">
        <v>58190</v>
      </c>
      <c r="Z30" s="14">
        <v>57556</v>
      </c>
      <c r="AA30" s="14">
        <v>61291</v>
      </c>
      <c r="AB30" s="14">
        <v>64192</v>
      </c>
      <c r="AC30" s="14">
        <v>52669</v>
      </c>
      <c r="AD30" s="14">
        <v>56749</v>
      </c>
      <c r="AE30" s="14">
        <v>55505</v>
      </c>
      <c r="AF30" s="14">
        <v>53975</v>
      </c>
      <c r="AG30" s="14">
        <v>55989</v>
      </c>
      <c r="AH30" s="14">
        <v>53043</v>
      </c>
      <c r="AI30" s="14">
        <v>52784</v>
      </c>
      <c r="AJ30" s="14">
        <v>56879</v>
      </c>
      <c r="AK30" s="5"/>
      <c r="AL30" s="5"/>
      <c r="AM30" s="5"/>
      <c r="AN30" s="5"/>
      <c r="AO30" s="5"/>
      <c r="AP30" s="5"/>
      <c r="AQ30" s="5"/>
      <c r="AR30" s="5"/>
      <c r="AS30" s="5"/>
      <c r="AT30" s="5"/>
      <c r="AU30" s="5"/>
      <c r="AV30" s="5"/>
      <c r="AW30" s="5"/>
      <c r="AX30" s="5"/>
      <c r="AY30" s="5"/>
      <c r="AZ30" s="5"/>
      <c r="BA30" s="5"/>
      <c r="BB30" s="5"/>
      <c r="BC30" s="5"/>
      <c r="BD30" s="5"/>
      <c r="BE30" s="38"/>
      <c r="BF30" s="38"/>
      <c r="BG30" s="5"/>
      <c r="BH30" s="5"/>
      <c r="BI30" s="5"/>
    </row>
    <row r="31" spans="2:61" ht="13.5">
      <c r="B31" s="4" t="s">
        <v>130</v>
      </c>
      <c r="C31" s="14">
        <v>20774</v>
      </c>
      <c r="D31" s="14">
        <v>21664</v>
      </c>
      <c r="E31" s="14">
        <v>20017</v>
      </c>
      <c r="F31" s="14">
        <v>18477</v>
      </c>
      <c r="G31" s="14">
        <v>18842</v>
      </c>
      <c r="H31" s="14">
        <v>20110</v>
      </c>
      <c r="I31" s="14">
        <v>20851</v>
      </c>
      <c r="J31" s="14">
        <v>20100</v>
      </c>
      <c r="K31" s="14">
        <v>26562</v>
      </c>
      <c r="L31" s="14">
        <v>25071</v>
      </c>
      <c r="M31" s="14">
        <v>21692</v>
      </c>
      <c r="N31" s="14">
        <v>27547</v>
      </c>
      <c r="O31" s="14">
        <v>23793</v>
      </c>
      <c r="P31" s="14">
        <v>22008</v>
      </c>
      <c r="Q31" s="14">
        <v>25401</v>
      </c>
      <c r="R31" s="14">
        <v>21772</v>
      </c>
      <c r="S31" s="14">
        <v>15497</v>
      </c>
      <c r="T31" s="14">
        <v>8977</v>
      </c>
      <c r="U31" s="14">
        <v>8680</v>
      </c>
      <c r="V31" s="14">
        <v>9380</v>
      </c>
      <c r="W31" s="14">
        <v>9075</v>
      </c>
      <c r="X31" s="14">
        <v>9879</v>
      </c>
      <c r="Y31" s="14">
        <v>15600</v>
      </c>
      <c r="Z31" s="14">
        <v>17192</v>
      </c>
      <c r="AA31" s="14">
        <v>16359</v>
      </c>
      <c r="AB31" s="14">
        <v>15791</v>
      </c>
      <c r="AC31" s="14">
        <v>12452</v>
      </c>
      <c r="AD31" s="14">
        <v>18150</v>
      </c>
      <c r="AE31" s="14">
        <v>15037</v>
      </c>
      <c r="AF31" s="14">
        <v>11027</v>
      </c>
      <c r="AG31" s="14">
        <v>9810</v>
      </c>
      <c r="AH31" s="14">
        <v>10962</v>
      </c>
      <c r="AI31" s="14">
        <v>11750</v>
      </c>
      <c r="AJ31" s="14">
        <v>11727</v>
      </c>
      <c r="AK31" s="5"/>
      <c r="AL31" s="5"/>
      <c r="AM31" s="5"/>
      <c r="AN31" s="5"/>
      <c r="AO31" s="5"/>
      <c r="AP31" s="5"/>
      <c r="AQ31" s="5"/>
      <c r="AR31" s="5"/>
      <c r="AS31" s="5"/>
      <c r="AT31" s="5"/>
      <c r="AU31" s="5"/>
      <c r="AV31" s="5"/>
      <c r="AW31" s="5"/>
      <c r="AX31" s="5"/>
      <c r="AY31" s="5"/>
      <c r="AZ31" s="5"/>
      <c r="BA31" s="5"/>
      <c r="BB31" s="5"/>
      <c r="BC31" s="5"/>
      <c r="BD31" s="5"/>
      <c r="BE31" s="38"/>
      <c r="BF31" s="38"/>
      <c r="BG31" s="5"/>
      <c r="BH31" s="5"/>
      <c r="BI31" s="5"/>
    </row>
    <row r="32" spans="2:61" ht="13.5">
      <c r="B32" s="4" t="s">
        <v>127</v>
      </c>
      <c r="C32" s="14">
        <v>1151087</v>
      </c>
      <c r="D32" s="14">
        <v>1115572</v>
      </c>
      <c r="E32" s="14">
        <v>1075304</v>
      </c>
      <c r="F32" s="14">
        <v>1094299</v>
      </c>
      <c r="G32" s="14">
        <v>1094619</v>
      </c>
      <c r="H32" s="14">
        <v>1089226</v>
      </c>
      <c r="I32" s="14">
        <v>1078263</v>
      </c>
      <c r="J32" s="14">
        <v>1073171</v>
      </c>
      <c r="K32" s="14">
        <v>1058407</v>
      </c>
      <c r="L32" s="14">
        <v>1040549</v>
      </c>
      <c r="M32" s="14">
        <v>1004696</v>
      </c>
      <c r="N32" s="14">
        <v>1007876</v>
      </c>
      <c r="O32" s="14">
        <f>37602+852649+114612</f>
        <v>1004863</v>
      </c>
      <c r="P32" s="14">
        <v>1007995</v>
      </c>
      <c r="Q32" s="14">
        <v>1003650</v>
      </c>
      <c r="R32" s="14">
        <v>1034428</v>
      </c>
      <c r="S32" s="14">
        <v>1011567</v>
      </c>
      <c r="T32" s="14">
        <v>994203</v>
      </c>
      <c r="U32" s="14">
        <v>944261</v>
      </c>
      <c r="V32" s="14">
        <v>988007</v>
      </c>
      <c r="W32" s="14">
        <v>976885</v>
      </c>
      <c r="X32" s="14">
        <v>974384</v>
      </c>
      <c r="Y32" s="14">
        <v>946831</v>
      </c>
      <c r="Z32" s="14">
        <v>968899</v>
      </c>
      <c r="AA32" s="14">
        <v>1000981</v>
      </c>
      <c r="AB32" s="14">
        <v>1001020</v>
      </c>
      <c r="AC32" s="14">
        <v>935923</v>
      </c>
      <c r="AD32" s="14">
        <v>936797</v>
      </c>
      <c r="AE32" s="14">
        <v>924239</v>
      </c>
      <c r="AF32" s="14">
        <v>896550</v>
      </c>
      <c r="AG32" s="14">
        <v>860500</v>
      </c>
      <c r="AH32" s="14">
        <v>841084</v>
      </c>
      <c r="AI32" s="14">
        <v>841664</v>
      </c>
      <c r="AJ32" s="14">
        <v>825038</v>
      </c>
      <c r="AK32" s="5"/>
      <c r="AL32" s="5"/>
      <c r="AM32" s="5"/>
      <c r="AN32" s="5"/>
      <c r="AO32" s="5"/>
      <c r="AP32" s="5"/>
      <c r="AQ32" s="5"/>
      <c r="AR32" s="5"/>
      <c r="AS32" s="5"/>
      <c r="AT32" s="5"/>
      <c r="AU32" s="5"/>
      <c r="AV32" s="5"/>
      <c r="AW32" s="5"/>
      <c r="AX32" s="5"/>
      <c r="AY32" s="5"/>
      <c r="AZ32" s="5"/>
      <c r="BA32" s="5"/>
      <c r="BB32" s="5"/>
      <c r="BC32" s="5"/>
      <c r="BD32" s="5"/>
      <c r="BE32" s="38"/>
      <c r="BF32" s="38"/>
      <c r="BG32" s="5"/>
      <c r="BH32" s="5"/>
      <c r="BI32" s="5"/>
    </row>
    <row r="33" spans="1:61" ht="13.5">
      <c r="B33" s="4" t="s">
        <v>137</v>
      </c>
      <c r="C33" s="14">
        <v>48305</v>
      </c>
      <c r="D33" s="14">
        <v>40849</v>
      </c>
      <c r="E33" s="14">
        <v>26259</v>
      </c>
      <c r="F33" s="14">
        <v>47242</v>
      </c>
      <c r="G33" s="14">
        <v>50361</v>
      </c>
      <c r="H33" s="14">
        <v>42388</v>
      </c>
      <c r="I33" s="14">
        <v>31147</v>
      </c>
      <c r="J33" s="14">
        <v>58998</v>
      </c>
      <c r="K33" s="14">
        <v>48361</v>
      </c>
      <c r="L33" s="14">
        <v>50118</v>
      </c>
      <c r="M33" s="14">
        <v>24335</v>
      </c>
      <c r="N33" s="14">
        <v>40706</v>
      </c>
      <c r="O33" s="14">
        <v>37602</v>
      </c>
      <c r="P33" s="14">
        <v>38323</v>
      </c>
      <c r="Q33" s="14">
        <v>32616</v>
      </c>
      <c r="R33" s="14">
        <v>47368</v>
      </c>
      <c r="S33" s="14">
        <v>37341</v>
      </c>
      <c r="T33" s="14">
        <v>37523</v>
      </c>
      <c r="U33" s="14">
        <v>21751</v>
      </c>
      <c r="V33" s="14">
        <v>31118</v>
      </c>
      <c r="W33" s="14">
        <v>33133</v>
      </c>
      <c r="X33" s="14">
        <v>33280</v>
      </c>
      <c r="Y33" s="14">
        <v>18982</v>
      </c>
      <c r="Z33" s="14">
        <v>37896</v>
      </c>
      <c r="AA33" s="14">
        <v>45888</v>
      </c>
      <c r="AB33" s="14">
        <v>41825</v>
      </c>
      <c r="AC33" s="14">
        <v>21692</v>
      </c>
      <c r="AD33" s="14">
        <v>39177</v>
      </c>
      <c r="AE33" s="14">
        <v>40015</v>
      </c>
      <c r="AF33" s="14">
        <v>33510</v>
      </c>
      <c r="AG33" s="14">
        <v>19556</v>
      </c>
      <c r="AH33" s="14">
        <v>25708</v>
      </c>
      <c r="AI33" s="14">
        <v>22433</v>
      </c>
      <c r="AJ33" s="14">
        <v>23900</v>
      </c>
      <c r="AK33" s="5"/>
      <c r="AL33" s="5"/>
      <c r="AM33" s="5"/>
      <c r="AN33" s="5"/>
      <c r="AO33" s="5"/>
      <c r="AP33" s="5"/>
      <c r="AQ33" s="5"/>
      <c r="AR33" s="5"/>
      <c r="AS33" s="5"/>
      <c r="AT33" s="5"/>
      <c r="AU33" s="5"/>
      <c r="AV33" s="5"/>
      <c r="AW33" s="5"/>
      <c r="AX33" s="5"/>
      <c r="AY33" s="5"/>
      <c r="AZ33" s="5"/>
      <c r="BA33" s="5"/>
      <c r="BB33" s="5"/>
      <c r="BC33" s="5"/>
      <c r="BD33" s="5"/>
      <c r="BE33" s="38"/>
      <c r="BF33" s="38"/>
      <c r="BG33" s="5"/>
      <c r="BH33" s="5"/>
      <c r="BI33" s="5"/>
    </row>
    <row r="34" spans="1:61" ht="13.5">
      <c r="B34" s="4" t="s">
        <v>138</v>
      </c>
      <c r="C34" s="14">
        <v>939369</v>
      </c>
      <c r="D34" s="14">
        <v>915780</v>
      </c>
      <c r="E34" s="14">
        <v>897358</v>
      </c>
      <c r="F34" s="14">
        <v>892642</v>
      </c>
      <c r="G34" s="14">
        <v>890933</v>
      </c>
      <c r="H34" s="14">
        <v>894201</v>
      </c>
      <c r="I34" s="14">
        <v>900141</v>
      </c>
      <c r="J34" s="14">
        <v>874996</v>
      </c>
      <c r="K34" s="14">
        <v>872147</v>
      </c>
      <c r="L34" s="14">
        <v>859213</v>
      </c>
      <c r="M34" s="14">
        <v>859200</v>
      </c>
      <c r="N34" s="14">
        <v>853247</v>
      </c>
      <c r="O34" s="14">
        <v>852649</v>
      </c>
      <c r="P34" s="14">
        <v>854272</v>
      </c>
      <c r="Q34" s="14">
        <v>857020</v>
      </c>
      <c r="R34" s="14">
        <v>869500</v>
      </c>
      <c r="S34" s="14">
        <v>855044</v>
      </c>
      <c r="T34" s="14">
        <v>838965</v>
      </c>
      <c r="U34" s="14">
        <v>814000</v>
      </c>
      <c r="V34" s="14">
        <v>835693</v>
      </c>
      <c r="W34" s="14">
        <v>825226</v>
      </c>
      <c r="X34" s="14">
        <v>821991</v>
      </c>
      <c r="Y34" s="14">
        <v>809533</v>
      </c>
      <c r="Z34" s="14">
        <v>811409</v>
      </c>
      <c r="AA34" s="14">
        <v>828053</v>
      </c>
      <c r="AB34" s="14">
        <v>841099</v>
      </c>
      <c r="AC34" s="14">
        <v>805777</v>
      </c>
      <c r="AD34" s="14">
        <v>797357</v>
      </c>
      <c r="AE34" s="14">
        <v>793960</v>
      </c>
      <c r="AF34" s="14">
        <v>783273</v>
      </c>
      <c r="AG34" s="14">
        <v>765871</v>
      </c>
      <c r="AH34" s="14">
        <v>744632</v>
      </c>
      <c r="AI34" s="14">
        <v>747799</v>
      </c>
      <c r="AJ34" s="14">
        <v>734053</v>
      </c>
      <c r="AK34" s="5"/>
      <c r="AL34" s="5"/>
      <c r="AM34" s="5"/>
      <c r="AN34" s="5"/>
      <c r="AO34" s="5"/>
      <c r="AP34" s="5"/>
      <c r="AQ34" s="5"/>
      <c r="AR34" s="5"/>
      <c r="AS34" s="5"/>
      <c r="AT34" s="5"/>
      <c r="AU34" s="5"/>
      <c r="AV34" s="5"/>
      <c r="AW34" s="5"/>
      <c r="AX34" s="5"/>
      <c r="AY34" s="5"/>
      <c r="AZ34" s="5"/>
      <c r="BA34" s="5"/>
      <c r="BB34" s="5"/>
      <c r="BC34" s="5"/>
      <c r="BD34" s="5"/>
      <c r="BE34" s="38"/>
      <c r="BF34" s="38"/>
      <c r="BG34" s="5"/>
      <c r="BH34" s="5"/>
      <c r="BI34" s="5"/>
    </row>
    <row r="35" spans="1:61" ht="13.5">
      <c r="B35" s="4" t="s">
        <v>3</v>
      </c>
      <c r="C35" s="14">
        <v>131922</v>
      </c>
      <c r="D35" s="14">
        <v>129979</v>
      </c>
      <c r="E35" s="14">
        <v>125513</v>
      </c>
      <c r="F35" s="14">
        <v>123845</v>
      </c>
      <c r="G35" s="14">
        <v>125686</v>
      </c>
      <c r="H35" s="14">
        <v>130115</v>
      </c>
      <c r="I35" s="14">
        <v>128137</v>
      </c>
      <c r="J35" s="14">
        <v>124961</v>
      </c>
      <c r="K35" s="14">
        <v>122182</v>
      </c>
      <c r="L35" s="14">
        <v>125011</v>
      </c>
      <c r="M35" s="14">
        <v>123742</v>
      </c>
      <c r="N35" s="14">
        <v>124138</v>
      </c>
      <c r="O35" s="14">
        <v>123301</v>
      </c>
      <c r="P35" s="14">
        <v>127145</v>
      </c>
      <c r="Q35" s="14">
        <v>121237</v>
      </c>
      <c r="R35" s="14">
        <v>120764</v>
      </c>
      <c r="S35" s="14">
        <v>115945</v>
      </c>
      <c r="T35" s="14">
        <v>119050</v>
      </c>
      <c r="U35" s="14">
        <v>117886</v>
      </c>
      <c r="V35" s="14">
        <v>116169</v>
      </c>
      <c r="W35" s="14">
        <v>115991</v>
      </c>
      <c r="X35" s="14">
        <v>113788</v>
      </c>
      <c r="Y35" s="14">
        <v>112799</v>
      </c>
      <c r="Z35" s="14">
        <v>111786</v>
      </c>
      <c r="AA35" s="14">
        <v>111469</v>
      </c>
      <c r="AB35" s="14">
        <v>109037</v>
      </c>
      <c r="AC35" s="14">
        <v>107453</v>
      </c>
      <c r="AD35" s="14">
        <v>107157</v>
      </c>
      <c r="AE35" s="14">
        <v>104135</v>
      </c>
      <c r="AF35" s="14">
        <v>105340</v>
      </c>
      <c r="AG35" s="14">
        <v>101467</v>
      </c>
      <c r="AH35" s="14">
        <v>99876</v>
      </c>
      <c r="AI35" s="14">
        <v>98711</v>
      </c>
      <c r="AJ35" s="14">
        <v>100102</v>
      </c>
      <c r="AK35" s="5"/>
      <c r="AL35" s="5"/>
      <c r="AM35" s="5"/>
      <c r="AN35" s="5"/>
      <c r="AO35" s="5"/>
      <c r="AP35" s="5"/>
      <c r="AQ35" s="5"/>
      <c r="AR35" s="5"/>
      <c r="AS35" s="5"/>
      <c r="AT35" s="5"/>
      <c r="AU35" s="5"/>
      <c r="AV35" s="5"/>
      <c r="AW35" s="5"/>
      <c r="AX35" s="5"/>
      <c r="AY35" s="5"/>
      <c r="AZ35" s="5"/>
      <c r="BA35" s="5"/>
      <c r="BB35" s="5"/>
      <c r="BC35" s="5"/>
      <c r="BD35" s="5"/>
      <c r="BE35" s="38"/>
      <c r="BF35" s="38"/>
      <c r="BG35" s="5"/>
      <c r="BH35" s="5"/>
      <c r="BI35" s="5"/>
    </row>
    <row r="36" spans="1:61" ht="13.5">
      <c r="B36" s="4" t="s">
        <v>0</v>
      </c>
      <c r="C36" s="14">
        <v>7246</v>
      </c>
      <c r="D36" s="14">
        <v>7153</v>
      </c>
      <c r="E36" s="14">
        <v>7133</v>
      </c>
      <c r="F36" s="14">
        <v>7010</v>
      </c>
      <c r="G36" s="14">
        <v>5480</v>
      </c>
      <c r="H36" s="14">
        <v>5537</v>
      </c>
      <c r="I36" s="14">
        <v>5550</v>
      </c>
      <c r="J36" s="14">
        <v>5590</v>
      </c>
      <c r="K36" s="14">
        <v>5596</v>
      </c>
      <c r="L36" s="14">
        <v>5506</v>
      </c>
      <c r="M36" s="14">
        <v>5549</v>
      </c>
      <c r="N36" s="14">
        <v>5598</v>
      </c>
      <c r="O36" s="14">
        <v>5479</v>
      </c>
      <c r="P36" s="14">
        <v>5327</v>
      </c>
      <c r="Q36" s="14">
        <v>5294</v>
      </c>
      <c r="R36" s="14">
        <v>5295</v>
      </c>
      <c r="S36" s="14">
        <v>5282</v>
      </c>
      <c r="T36" s="14">
        <v>5164</v>
      </c>
      <c r="U36" s="14">
        <v>5121</v>
      </c>
      <c r="V36" s="14">
        <v>7424</v>
      </c>
      <c r="W36" s="14">
        <v>7551</v>
      </c>
      <c r="X36" s="14">
        <v>7626</v>
      </c>
      <c r="Y36" s="14">
        <v>7493</v>
      </c>
      <c r="Z36" s="14">
        <v>7584</v>
      </c>
      <c r="AA36" s="14">
        <v>7719</v>
      </c>
      <c r="AB36" s="14">
        <v>7794</v>
      </c>
      <c r="AC36" s="14">
        <v>7817</v>
      </c>
      <c r="AD36" s="14">
        <v>7821</v>
      </c>
      <c r="AE36" s="14">
        <v>7694</v>
      </c>
      <c r="AF36" s="14">
        <v>8260</v>
      </c>
      <c r="AG36" s="14">
        <v>8487</v>
      </c>
      <c r="AH36" s="14">
        <v>8458</v>
      </c>
      <c r="AI36" s="14">
        <v>8389</v>
      </c>
      <c r="AJ36" s="14">
        <v>9482</v>
      </c>
      <c r="AK36" s="5"/>
      <c r="AL36" s="5"/>
      <c r="AM36" s="5"/>
      <c r="AN36" s="5"/>
      <c r="AO36" s="5"/>
      <c r="AP36" s="5"/>
      <c r="AQ36" s="5"/>
      <c r="AR36" s="5"/>
      <c r="AS36" s="5"/>
      <c r="AT36" s="5"/>
      <c r="AU36" s="5"/>
      <c r="AV36" s="5"/>
      <c r="AW36" s="5"/>
      <c r="AX36" s="5"/>
      <c r="AY36" s="5"/>
      <c r="AZ36" s="5"/>
      <c r="BA36" s="5"/>
      <c r="BB36" s="5"/>
      <c r="BC36" s="5"/>
      <c r="BD36" s="5"/>
      <c r="BE36" s="38"/>
      <c r="BF36" s="38"/>
      <c r="BG36" s="5"/>
      <c r="BH36" s="5"/>
      <c r="BI36" s="5"/>
    </row>
    <row r="37" spans="1:61" ht="7.5" customHeight="1">
      <c r="B37" s="4"/>
      <c r="C37" s="4"/>
      <c r="D37" s="4"/>
      <c r="E37" s="4"/>
      <c r="F37" s="4"/>
      <c r="G37" s="4"/>
      <c r="H37" s="4"/>
      <c r="I37" s="4"/>
      <c r="J37" s="4"/>
      <c r="K37" s="4"/>
      <c r="L37" s="4"/>
      <c r="M37" s="4"/>
      <c r="N37" s="4"/>
      <c r="O37" s="4"/>
      <c r="P37" s="4"/>
      <c r="Q37" s="4"/>
      <c r="R37" s="4"/>
      <c r="S37" s="4"/>
      <c r="T37" s="4"/>
      <c r="U37" s="4"/>
      <c r="V37" s="4"/>
      <c r="W37" s="4"/>
      <c r="X37" s="4"/>
      <c r="Y37" s="4"/>
      <c r="Z37" s="4"/>
      <c r="AA37" s="27"/>
      <c r="AB37" s="4"/>
      <c r="AC37" s="4"/>
      <c r="AD37" s="4"/>
      <c r="AE37" s="4"/>
      <c r="AF37" s="4"/>
      <c r="AG37" s="4"/>
      <c r="AH37" s="4"/>
      <c r="AI37" s="4"/>
      <c r="AJ37" s="14"/>
      <c r="AK37" s="5"/>
      <c r="AL37" s="5"/>
      <c r="AM37" s="5"/>
      <c r="AN37" s="5"/>
      <c r="AO37" s="5"/>
      <c r="AP37" s="5"/>
      <c r="AQ37" s="5"/>
      <c r="AR37" s="5"/>
      <c r="AS37" s="5"/>
      <c r="AT37" s="5"/>
      <c r="AU37" s="5"/>
      <c r="AV37" s="5"/>
      <c r="AW37" s="5"/>
      <c r="AX37" s="5"/>
      <c r="AY37" s="5"/>
      <c r="AZ37" s="5"/>
      <c r="BA37" s="5"/>
      <c r="BB37" s="5"/>
      <c r="BC37" s="5"/>
      <c r="BD37" s="5"/>
      <c r="BE37" s="38"/>
      <c r="BF37" s="38"/>
      <c r="BG37" s="5"/>
      <c r="BH37" s="5"/>
      <c r="BI37" s="5"/>
    </row>
    <row r="38" spans="1:61" ht="13.5">
      <c r="A38" s="2"/>
      <c r="B38" s="1" t="s">
        <v>13</v>
      </c>
      <c r="C38" s="1"/>
      <c r="D38" s="1"/>
      <c r="E38" s="1"/>
      <c r="F38" s="1"/>
      <c r="G38" s="1"/>
      <c r="H38" s="1"/>
      <c r="I38" s="1"/>
      <c r="J38" s="1"/>
      <c r="K38" s="1"/>
      <c r="L38" s="1"/>
      <c r="M38" s="60"/>
      <c r="N38" s="1"/>
      <c r="O38" s="1"/>
      <c r="P38" s="1"/>
      <c r="Q38" s="1"/>
      <c r="R38" s="1"/>
      <c r="S38" s="1"/>
      <c r="T38" s="1"/>
      <c r="U38" s="1"/>
      <c r="V38" s="1"/>
      <c r="W38" s="1"/>
      <c r="X38" s="1"/>
      <c r="Y38" s="1"/>
      <c r="Z38" s="1"/>
      <c r="AA38" s="30"/>
      <c r="AB38" s="1"/>
      <c r="AC38" s="1"/>
      <c r="AD38" s="1"/>
      <c r="AE38" s="1"/>
      <c r="AF38" s="1"/>
      <c r="AG38" s="1"/>
      <c r="AH38" s="1"/>
      <c r="AI38" s="1"/>
      <c r="AJ38" s="1"/>
      <c r="AK38" s="1"/>
      <c r="AL38" s="1"/>
      <c r="AM38" s="30"/>
      <c r="AN38" s="30"/>
      <c r="AO38" s="30"/>
      <c r="AP38" s="30"/>
      <c r="AQ38" s="30"/>
      <c r="AR38" s="30"/>
      <c r="AS38" s="30"/>
      <c r="AT38" s="5"/>
      <c r="AU38" s="5"/>
      <c r="AV38" s="5"/>
      <c r="AW38" s="5"/>
      <c r="AX38" s="5"/>
      <c r="AY38" s="5"/>
      <c r="AZ38" s="5"/>
      <c r="BA38" s="5"/>
      <c r="BB38" s="5"/>
      <c r="BC38" s="5"/>
      <c r="BD38" s="5"/>
      <c r="BE38" s="5"/>
      <c r="BF38" s="5"/>
      <c r="BG38" s="5"/>
      <c r="BH38" s="5"/>
      <c r="BI38" s="5"/>
    </row>
    <row r="39" spans="1:61" ht="13.5">
      <c r="B39" s="4" t="s">
        <v>1</v>
      </c>
      <c r="C39" s="4"/>
      <c r="D39" s="4"/>
      <c r="E39" s="4"/>
      <c r="F39" s="4"/>
      <c r="G39" s="4"/>
      <c r="H39" s="4"/>
      <c r="I39" s="4"/>
      <c r="J39" s="4"/>
      <c r="K39" s="4"/>
      <c r="L39" s="4"/>
      <c r="M39" s="4"/>
      <c r="N39" s="4"/>
      <c r="O39" s="4"/>
      <c r="P39" s="4"/>
      <c r="Q39" s="4"/>
      <c r="R39" s="4"/>
      <c r="S39" s="4"/>
      <c r="T39" s="4"/>
      <c r="U39" s="4"/>
      <c r="V39" s="4"/>
      <c r="W39" s="4"/>
      <c r="X39" s="4"/>
      <c r="Y39" s="4"/>
      <c r="Z39" s="4"/>
      <c r="AA39" s="27"/>
      <c r="AB39" s="4"/>
      <c r="AC39" s="4"/>
      <c r="AD39" s="4"/>
      <c r="AE39" s="4"/>
      <c r="AF39" s="4"/>
      <c r="AG39" s="4"/>
      <c r="AH39" s="4"/>
      <c r="AI39" s="4"/>
      <c r="AK39" s="14">
        <v>1960252</v>
      </c>
      <c r="AL39" s="14">
        <v>2158500</v>
      </c>
      <c r="AM39" s="14">
        <v>2142961</v>
      </c>
      <c r="AN39" s="14">
        <v>2197658</v>
      </c>
      <c r="AO39" s="14">
        <v>2076959</v>
      </c>
      <c r="AP39" s="14">
        <v>2173877</v>
      </c>
      <c r="AQ39" s="14">
        <v>2171989</v>
      </c>
      <c r="AR39" s="14">
        <v>2121021</v>
      </c>
      <c r="AS39" s="36">
        <v>1994193</v>
      </c>
      <c r="AT39" s="14">
        <v>2145416</v>
      </c>
      <c r="AU39" s="14">
        <v>2138509</v>
      </c>
      <c r="AV39" s="14">
        <v>2392177</v>
      </c>
      <c r="AW39" s="14">
        <v>2077758</v>
      </c>
      <c r="AX39" s="14">
        <v>2068648</v>
      </c>
      <c r="AY39" s="14">
        <v>1906652</v>
      </c>
      <c r="AZ39" s="14">
        <v>1882798</v>
      </c>
      <c r="BA39" s="14">
        <v>1810522</v>
      </c>
      <c r="BB39" s="14">
        <v>1856671</v>
      </c>
      <c r="BC39" s="14">
        <v>1858495</v>
      </c>
      <c r="BD39" s="14">
        <v>1960881</v>
      </c>
      <c r="BE39" s="14">
        <v>1907200.1615350901</v>
      </c>
      <c r="BF39" s="14">
        <v>1993504.6328326699</v>
      </c>
      <c r="BG39" s="14">
        <v>1969943.20214599</v>
      </c>
      <c r="BH39" s="12"/>
      <c r="BI39" s="12">
        <v>1965283.3259999999</v>
      </c>
    </row>
    <row r="40" spans="1:61" ht="13.5">
      <c r="B40" s="4" t="s">
        <v>47</v>
      </c>
      <c r="C40" s="4"/>
      <c r="D40" s="4"/>
      <c r="E40" s="4"/>
      <c r="F40" s="4"/>
      <c r="G40" s="4"/>
      <c r="H40" s="4"/>
      <c r="I40" s="105"/>
      <c r="J40" s="4"/>
      <c r="K40" s="105"/>
      <c r="L40" s="105"/>
      <c r="M40" s="105"/>
      <c r="N40" s="4"/>
      <c r="O40" s="4"/>
      <c r="P40" s="4"/>
      <c r="Q40" s="4"/>
      <c r="R40" s="4"/>
      <c r="S40" s="4"/>
      <c r="T40" s="4"/>
      <c r="U40" s="4"/>
      <c r="V40" s="4"/>
      <c r="W40" s="4"/>
      <c r="X40" s="4"/>
      <c r="Y40" s="4"/>
      <c r="Z40" s="4"/>
      <c r="AA40" s="27"/>
      <c r="AB40" s="4"/>
      <c r="AC40" s="4"/>
      <c r="AD40" s="4"/>
      <c r="AE40" s="4"/>
      <c r="AF40" s="4"/>
      <c r="AG40" s="4"/>
      <c r="AH40" s="4"/>
      <c r="AI40" s="4"/>
      <c r="AJ40" s="36"/>
      <c r="AK40" s="14">
        <v>590172</v>
      </c>
      <c r="AL40" s="14">
        <v>727833</v>
      </c>
      <c r="AM40" s="14">
        <v>688976</v>
      </c>
      <c r="AN40" s="14">
        <v>729452</v>
      </c>
      <c r="AO40" s="14">
        <v>691727</v>
      </c>
      <c r="AP40" s="14">
        <v>769014</v>
      </c>
      <c r="AQ40" s="14">
        <v>789489</v>
      </c>
      <c r="AR40" s="14">
        <v>769343</v>
      </c>
      <c r="AS40" s="36">
        <v>684983</v>
      </c>
      <c r="AT40" s="14">
        <f>193915+190719+79779+377120</f>
        <v>841533</v>
      </c>
      <c r="AU40" s="14">
        <v>828859</v>
      </c>
      <c r="AV40" s="14">
        <v>1039669</v>
      </c>
      <c r="AW40" s="14">
        <v>813647</v>
      </c>
      <c r="AX40" s="14">
        <v>837782</v>
      </c>
      <c r="AY40" s="14">
        <v>739416</v>
      </c>
      <c r="AZ40" s="14">
        <v>717518</v>
      </c>
      <c r="BA40" s="14">
        <v>683711</v>
      </c>
      <c r="BB40" s="14">
        <v>740799</v>
      </c>
      <c r="BC40" s="14">
        <v>728969</v>
      </c>
      <c r="BD40" s="14">
        <v>804083</v>
      </c>
      <c r="BE40" s="14">
        <v>762740</v>
      </c>
      <c r="BF40" s="14">
        <v>797284</v>
      </c>
      <c r="BG40" s="14">
        <v>797616</v>
      </c>
      <c r="BH40" s="12"/>
      <c r="BI40" s="12">
        <v>820463.10600000003</v>
      </c>
    </row>
    <row r="41" spans="1:61" ht="13.5">
      <c r="B41" s="4" t="s">
        <v>2</v>
      </c>
      <c r="C41" s="4"/>
      <c r="D41" s="4"/>
      <c r="E41" s="4"/>
      <c r="F41" s="4"/>
      <c r="G41" s="4"/>
      <c r="H41" s="4"/>
      <c r="I41" s="105"/>
      <c r="J41" s="4"/>
      <c r="K41" s="105"/>
      <c r="L41" s="105"/>
      <c r="M41" s="105"/>
      <c r="N41" s="4"/>
      <c r="O41" s="4"/>
      <c r="P41" s="4"/>
      <c r="Q41" s="4"/>
      <c r="R41" s="4"/>
      <c r="S41" s="4"/>
      <c r="T41" s="4"/>
      <c r="U41" s="4"/>
      <c r="V41" s="4"/>
      <c r="W41" s="4"/>
      <c r="X41" s="4"/>
      <c r="Y41" s="4"/>
      <c r="Z41" s="4"/>
      <c r="AA41" s="27"/>
      <c r="AB41" s="4"/>
      <c r="AC41" s="4"/>
      <c r="AD41" s="4"/>
      <c r="AE41" s="4"/>
      <c r="AF41" s="4"/>
      <c r="AG41" s="4"/>
      <c r="AH41" s="4"/>
      <c r="AI41" s="4"/>
      <c r="AJ41" s="36"/>
      <c r="AK41" s="14">
        <v>231975</v>
      </c>
      <c r="AL41" s="14">
        <v>241972</v>
      </c>
      <c r="AM41" s="14">
        <v>247455</v>
      </c>
      <c r="AN41" s="14">
        <v>255527</v>
      </c>
      <c r="AO41" s="14">
        <v>267559</v>
      </c>
      <c r="AP41" s="14">
        <v>268496</v>
      </c>
      <c r="AQ41" s="14">
        <v>265409</v>
      </c>
      <c r="AR41" s="14">
        <v>261126</v>
      </c>
      <c r="AS41" s="36">
        <v>258933</v>
      </c>
      <c r="AT41" s="14">
        <v>263198</v>
      </c>
      <c r="AU41" s="14">
        <v>267055</v>
      </c>
      <c r="AV41" s="14">
        <v>270148</v>
      </c>
      <c r="AW41" s="14">
        <v>252292</v>
      </c>
      <c r="AX41" s="14">
        <v>240031</v>
      </c>
      <c r="AY41" s="14">
        <v>224000</v>
      </c>
      <c r="AZ41" s="14">
        <v>211501</v>
      </c>
      <c r="BA41" s="14">
        <v>199056</v>
      </c>
      <c r="BB41" s="14">
        <v>195095</v>
      </c>
      <c r="BC41" s="14">
        <v>191530</v>
      </c>
      <c r="BD41" s="14">
        <v>192822</v>
      </c>
      <c r="BE41" s="14">
        <v>192506</v>
      </c>
      <c r="BF41" s="14">
        <v>185182</v>
      </c>
      <c r="BG41" s="14">
        <v>183892</v>
      </c>
      <c r="BH41" s="12"/>
      <c r="BI41" s="12">
        <v>192467.677</v>
      </c>
    </row>
    <row r="42" spans="1:61" ht="13.5">
      <c r="B42" s="4" t="s">
        <v>30</v>
      </c>
      <c r="C42" s="4"/>
      <c r="D42" s="4"/>
      <c r="E42" s="4"/>
      <c r="F42" s="4"/>
      <c r="G42" s="4"/>
      <c r="H42" s="4"/>
      <c r="I42" s="105"/>
      <c r="J42" s="4"/>
      <c r="K42" s="106"/>
      <c r="L42" s="106"/>
      <c r="M42" s="106"/>
      <c r="N42" s="4"/>
      <c r="O42" s="4"/>
      <c r="P42" s="4"/>
      <c r="Q42" s="4"/>
      <c r="R42" s="4"/>
      <c r="S42" s="4"/>
      <c r="T42" s="4"/>
      <c r="U42" s="4"/>
      <c r="V42" s="4"/>
      <c r="W42" s="4"/>
      <c r="X42" s="4"/>
      <c r="Y42" s="4"/>
      <c r="Z42" s="4"/>
      <c r="AA42" s="27"/>
      <c r="AB42" s="4"/>
      <c r="AC42" s="4"/>
      <c r="AD42" s="4"/>
      <c r="AE42" s="4"/>
      <c r="AF42" s="4"/>
      <c r="AG42" s="4"/>
      <c r="AH42" s="4"/>
      <c r="AI42" s="4"/>
      <c r="AK42" s="14">
        <v>45670</v>
      </c>
      <c r="AL42" s="14">
        <v>46741</v>
      </c>
      <c r="AM42" s="14">
        <v>46345</v>
      </c>
      <c r="AN42" s="14">
        <v>49187</v>
      </c>
      <c r="AO42" s="14">
        <v>47411</v>
      </c>
      <c r="AP42" s="14">
        <v>54204</v>
      </c>
      <c r="AQ42" s="14">
        <v>55967</v>
      </c>
      <c r="AR42" s="14">
        <v>42665</v>
      </c>
      <c r="AS42" s="36">
        <v>43427</v>
      </c>
      <c r="AT42" s="14">
        <v>40647</v>
      </c>
      <c r="AU42" s="14">
        <v>43803</v>
      </c>
      <c r="AV42" s="14">
        <v>46018</v>
      </c>
      <c r="AW42" s="14">
        <v>43348</v>
      </c>
      <c r="AX42" s="14">
        <v>50330</v>
      </c>
      <c r="AY42" s="14">
        <v>54280</v>
      </c>
      <c r="AZ42" s="14">
        <v>87002</v>
      </c>
      <c r="BA42" s="14">
        <v>57545</v>
      </c>
      <c r="BB42" s="14">
        <v>80495</v>
      </c>
      <c r="BC42" s="14">
        <v>72756</v>
      </c>
      <c r="BD42" s="14">
        <v>56254</v>
      </c>
      <c r="BE42" s="14">
        <v>40406</v>
      </c>
      <c r="BF42" s="14">
        <v>38778</v>
      </c>
      <c r="BG42" s="14">
        <v>49883</v>
      </c>
      <c r="BH42" s="12"/>
      <c r="BI42" s="12">
        <v>49368.762000000002</v>
      </c>
    </row>
    <row r="43" spans="1:61" ht="13.5">
      <c r="B43" s="4" t="s">
        <v>31</v>
      </c>
      <c r="C43" s="4"/>
      <c r="D43" s="4"/>
      <c r="E43" s="4"/>
      <c r="F43" s="4"/>
      <c r="G43" s="4"/>
      <c r="H43" s="4"/>
      <c r="I43" s="4"/>
      <c r="J43" s="4"/>
      <c r="K43" s="4"/>
      <c r="L43" s="4"/>
      <c r="M43" s="4"/>
      <c r="N43" s="4"/>
      <c r="O43" s="4"/>
      <c r="P43" s="4"/>
      <c r="Q43" s="4"/>
      <c r="R43" s="4"/>
      <c r="S43" s="4"/>
      <c r="T43" s="4"/>
      <c r="U43" s="4"/>
      <c r="V43" s="4"/>
      <c r="W43" s="4"/>
      <c r="X43" s="4"/>
      <c r="Y43" s="4"/>
      <c r="Z43" s="4"/>
      <c r="AA43" s="27"/>
      <c r="AB43" s="4"/>
      <c r="AC43" s="4"/>
      <c r="AD43" s="4"/>
      <c r="AE43" s="4"/>
      <c r="AF43" s="4"/>
      <c r="AG43" s="4"/>
      <c r="AH43" s="4"/>
      <c r="AI43" s="4"/>
      <c r="AK43" s="14">
        <v>727675</v>
      </c>
      <c r="AL43" s="14">
        <v>711589</v>
      </c>
      <c r="AM43" s="14">
        <v>715466</v>
      </c>
      <c r="AN43" s="14">
        <v>718009</v>
      </c>
      <c r="AO43" s="14">
        <v>712233</v>
      </c>
      <c r="AP43" s="14">
        <v>690082</v>
      </c>
      <c r="AQ43" s="14">
        <v>693304</v>
      </c>
      <c r="AR43" s="14">
        <v>691620</v>
      </c>
      <c r="AS43" s="36">
        <v>682497</v>
      </c>
      <c r="AT43" s="14">
        <v>676548</v>
      </c>
      <c r="AU43" s="14">
        <v>697405</v>
      </c>
      <c r="AV43" s="14">
        <v>696737</v>
      </c>
      <c r="AW43" s="14">
        <v>657403</v>
      </c>
      <c r="AX43" s="14">
        <v>647129</v>
      </c>
      <c r="AY43" s="14">
        <v>623703</v>
      </c>
      <c r="AZ43" s="14">
        <v>618791</v>
      </c>
      <c r="BA43" s="14">
        <v>612455</v>
      </c>
      <c r="BB43" s="14">
        <v>596420</v>
      </c>
      <c r="BC43" s="14">
        <v>608246</v>
      </c>
      <c r="BD43" s="14">
        <v>618418</v>
      </c>
      <c r="BE43" s="14">
        <v>630520</v>
      </c>
      <c r="BF43" s="14">
        <v>636459</v>
      </c>
      <c r="BG43" s="14">
        <v>657441</v>
      </c>
      <c r="BH43" s="12"/>
      <c r="BI43" s="12">
        <v>665834.31200000003</v>
      </c>
    </row>
    <row r="44" spans="1:61" ht="13.5">
      <c r="B44" s="4" t="s">
        <v>3</v>
      </c>
      <c r="C44" s="4"/>
      <c r="D44" s="4"/>
      <c r="E44" s="4"/>
      <c r="F44" s="4"/>
      <c r="G44" s="4"/>
      <c r="H44" s="4"/>
      <c r="I44" s="4"/>
      <c r="J44" s="4"/>
      <c r="K44" s="4"/>
      <c r="L44" s="4"/>
      <c r="M44" s="4"/>
      <c r="N44" s="4"/>
      <c r="O44" s="4"/>
      <c r="P44" s="4"/>
      <c r="Q44" s="4"/>
      <c r="R44" s="4"/>
      <c r="S44" s="4"/>
      <c r="T44" s="4"/>
      <c r="U44" s="4"/>
      <c r="V44" s="4"/>
      <c r="W44" s="4"/>
      <c r="X44" s="4"/>
      <c r="Y44" s="4"/>
      <c r="Z44" s="4"/>
      <c r="AA44" s="27"/>
      <c r="AB44" s="4"/>
      <c r="AC44" s="4"/>
      <c r="AD44" s="4"/>
      <c r="AE44" s="4"/>
      <c r="AF44" s="4"/>
      <c r="AG44" s="4"/>
      <c r="AH44" s="4"/>
      <c r="AI44" s="4"/>
      <c r="AK44" s="14">
        <v>101983</v>
      </c>
      <c r="AL44" s="14">
        <v>100544</v>
      </c>
      <c r="AM44" s="14">
        <v>99318</v>
      </c>
      <c r="AN44" s="14">
        <v>102076</v>
      </c>
      <c r="AO44" s="14">
        <v>100665</v>
      </c>
      <c r="AP44" s="14">
        <v>98711</v>
      </c>
      <c r="AQ44" s="14">
        <v>97509</v>
      </c>
      <c r="AR44" s="14">
        <v>98549</v>
      </c>
      <c r="AS44" s="36">
        <v>96269</v>
      </c>
      <c r="AT44" s="15">
        <v>94788</v>
      </c>
      <c r="AU44" s="15">
        <v>92078</v>
      </c>
      <c r="AV44" s="15">
        <v>93921</v>
      </c>
      <c r="AW44" s="15">
        <v>89458</v>
      </c>
      <c r="AX44" s="15">
        <v>87564</v>
      </c>
      <c r="AY44" s="15">
        <v>84482</v>
      </c>
      <c r="AZ44" s="15">
        <v>89752</v>
      </c>
      <c r="BA44" s="15">
        <v>87433</v>
      </c>
      <c r="BB44" s="15">
        <v>86510</v>
      </c>
      <c r="BC44" s="15">
        <v>86005</v>
      </c>
      <c r="BD44" s="15">
        <v>87388</v>
      </c>
      <c r="BE44" s="15">
        <v>85444.107883591612</v>
      </c>
      <c r="BF44" s="15">
        <v>84239</v>
      </c>
      <c r="BG44" s="15">
        <v>81721</v>
      </c>
      <c r="BH44" s="15"/>
      <c r="BI44" s="15">
        <v>75369.854999999996</v>
      </c>
    </row>
    <row r="45" spans="1:61" ht="13.5">
      <c r="B45" s="4" t="s">
        <v>0</v>
      </c>
      <c r="C45" s="4"/>
      <c r="D45" s="4"/>
      <c r="E45" s="4"/>
      <c r="F45" s="4"/>
      <c r="G45" s="4"/>
      <c r="H45" s="4"/>
      <c r="I45" s="4"/>
      <c r="J45" s="4"/>
      <c r="K45" s="4"/>
      <c r="L45" s="4"/>
      <c r="M45" s="4"/>
      <c r="N45" s="4"/>
      <c r="O45" s="4"/>
      <c r="P45" s="4"/>
      <c r="Q45" s="4"/>
      <c r="R45" s="4"/>
      <c r="S45" s="4"/>
      <c r="T45" s="4"/>
      <c r="U45" s="4"/>
      <c r="V45" s="4"/>
      <c r="W45" s="4"/>
      <c r="X45" s="4"/>
      <c r="Y45" s="4"/>
      <c r="Z45" s="4"/>
      <c r="AA45" s="27"/>
      <c r="AB45" s="4"/>
      <c r="AC45" s="4"/>
      <c r="AD45" s="4"/>
      <c r="AE45" s="4"/>
      <c r="AF45" s="4"/>
      <c r="AG45" s="4"/>
      <c r="AH45" s="4"/>
      <c r="AI45" s="4"/>
      <c r="AK45" s="14">
        <v>9571</v>
      </c>
      <c r="AL45" s="14">
        <v>9653</v>
      </c>
      <c r="AM45" s="14">
        <v>9791</v>
      </c>
      <c r="AN45" s="14">
        <v>10135</v>
      </c>
      <c r="AO45" s="14">
        <v>10216</v>
      </c>
      <c r="AP45" s="14">
        <v>9997</v>
      </c>
      <c r="AQ45" s="14">
        <v>10116</v>
      </c>
      <c r="AR45" s="14">
        <v>10049</v>
      </c>
      <c r="AS45" s="36">
        <v>10316</v>
      </c>
      <c r="AT45" s="14">
        <v>10913</v>
      </c>
      <c r="AU45" s="14">
        <v>11024</v>
      </c>
      <c r="AV45" s="14">
        <v>11172</v>
      </c>
      <c r="AW45" s="14">
        <v>10577</v>
      </c>
      <c r="AX45" s="14">
        <v>10547</v>
      </c>
      <c r="AY45" s="14">
        <v>9925</v>
      </c>
      <c r="AZ45" s="14">
        <v>9865</v>
      </c>
      <c r="BA45" s="14">
        <v>9846</v>
      </c>
      <c r="BB45" s="14">
        <v>9901</v>
      </c>
      <c r="BC45" s="14">
        <v>10085</v>
      </c>
      <c r="BD45" s="14">
        <v>10192</v>
      </c>
      <c r="BE45" s="14">
        <v>10591</v>
      </c>
      <c r="BF45" s="14">
        <v>11116</v>
      </c>
      <c r="BG45" s="14">
        <v>11181</v>
      </c>
      <c r="BH45" s="12"/>
      <c r="BI45" s="12">
        <v>11406.476000000001</v>
      </c>
    </row>
    <row r="46" spans="1:61" ht="13.5">
      <c r="B46" s="37" t="s">
        <v>250</v>
      </c>
      <c r="C46" s="37"/>
      <c r="D46" s="37"/>
      <c r="E46" s="37"/>
      <c r="F46" s="37"/>
      <c r="G46" s="37"/>
      <c r="H46" s="37"/>
      <c r="I46" s="37"/>
      <c r="J46" s="37"/>
      <c r="K46" s="37"/>
      <c r="L46" s="37"/>
      <c r="M46" s="37"/>
      <c r="N46" s="37"/>
      <c r="O46" s="37"/>
      <c r="P46" s="37"/>
      <c r="Q46" s="37"/>
      <c r="R46" s="37"/>
      <c r="S46" s="37"/>
      <c r="T46" s="37"/>
      <c r="U46" s="37"/>
      <c r="V46" s="37"/>
      <c r="W46" s="37"/>
      <c r="X46" s="37"/>
      <c r="Y46" s="37"/>
      <c r="Z46" s="37"/>
      <c r="AA46" s="29"/>
      <c r="AB46" s="37"/>
      <c r="AC46" s="37"/>
      <c r="AD46" s="37"/>
      <c r="AE46" s="37"/>
      <c r="AF46" s="37"/>
      <c r="AG46" s="37"/>
      <c r="AH46" s="37"/>
      <c r="AI46" s="37"/>
      <c r="AJ46" s="37"/>
      <c r="AK46" s="37"/>
      <c r="AL46" s="37"/>
      <c r="AM46" s="29"/>
      <c r="AN46" s="29"/>
      <c r="AO46" s="29"/>
      <c r="AP46" s="29"/>
      <c r="AQ46" s="29"/>
      <c r="AR46" s="29"/>
      <c r="AS46" s="29"/>
      <c r="AT46" s="14"/>
      <c r="AU46" s="14"/>
      <c r="AV46" s="14"/>
      <c r="AW46" s="14"/>
      <c r="AX46" s="14"/>
      <c r="AY46" s="14"/>
      <c r="AZ46" s="14"/>
      <c r="BA46" s="17"/>
      <c r="BB46" s="17"/>
      <c r="BC46" s="17"/>
      <c r="BD46" s="17"/>
      <c r="BE46" s="17"/>
      <c r="BF46" s="17"/>
      <c r="BG46" s="17"/>
      <c r="BH46" s="17"/>
      <c r="BI46" s="17"/>
    </row>
    <row r="47" spans="1:61" ht="13.5">
      <c r="B47" s="100"/>
      <c r="C47" s="101" t="s">
        <v>440</v>
      </c>
      <c r="D47" s="101" t="s">
        <v>373</v>
      </c>
      <c r="E47" s="101" t="s">
        <v>360</v>
      </c>
      <c r="F47" s="101" t="s">
        <v>354</v>
      </c>
      <c r="G47" s="101" t="s">
        <v>339</v>
      </c>
      <c r="H47" s="101" t="s">
        <v>290</v>
      </c>
      <c r="I47" s="101" t="s">
        <v>285</v>
      </c>
      <c r="J47" s="101" t="s">
        <v>276</v>
      </c>
      <c r="K47" s="101" t="s">
        <v>272</v>
      </c>
      <c r="L47" s="101" t="s">
        <v>254</v>
      </c>
      <c r="M47" s="101" t="s">
        <v>251</v>
      </c>
      <c r="N47" s="101" t="s">
        <v>243</v>
      </c>
      <c r="O47" s="101" t="s">
        <v>235</v>
      </c>
      <c r="P47" s="101" t="s">
        <v>232</v>
      </c>
      <c r="Q47" s="101" t="s">
        <v>225</v>
      </c>
      <c r="R47" s="101" t="s">
        <v>223</v>
      </c>
      <c r="S47" s="101" t="s">
        <v>216</v>
      </c>
      <c r="T47" s="101" t="s">
        <v>207</v>
      </c>
      <c r="U47" s="101" t="s">
        <v>190</v>
      </c>
      <c r="V47" s="101" t="s">
        <v>187</v>
      </c>
      <c r="W47" s="101" t="s">
        <v>183</v>
      </c>
      <c r="X47" s="101" t="s">
        <v>180</v>
      </c>
      <c r="Y47" s="101" t="s">
        <v>176</v>
      </c>
      <c r="Z47" s="101" t="s">
        <v>173</v>
      </c>
      <c r="AA47" s="101" t="s">
        <v>170</v>
      </c>
      <c r="AB47" s="99" t="s">
        <v>166</v>
      </c>
      <c r="AC47" s="99" t="s">
        <v>163</v>
      </c>
      <c r="AD47" s="99" t="s">
        <v>161</v>
      </c>
      <c r="AE47" s="99" t="s">
        <v>159</v>
      </c>
      <c r="AF47" s="99" t="s">
        <v>146</v>
      </c>
      <c r="AG47" s="99" t="s">
        <v>145</v>
      </c>
      <c r="AH47" s="99" t="s">
        <v>140</v>
      </c>
      <c r="AI47" s="99" t="s">
        <v>132</v>
      </c>
      <c r="AJ47" s="99" t="s">
        <v>125</v>
      </c>
      <c r="AK47" s="99" t="s">
        <v>122</v>
      </c>
      <c r="AL47" s="99" t="s">
        <v>119</v>
      </c>
      <c r="AM47" s="99" t="s">
        <v>117</v>
      </c>
      <c r="AN47" s="99" t="s">
        <v>115</v>
      </c>
      <c r="AO47" s="99" t="s">
        <v>113</v>
      </c>
      <c r="AP47" s="99" t="s">
        <v>99</v>
      </c>
      <c r="AQ47" s="99" t="s">
        <v>97</v>
      </c>
      <c r="AR47" s="99" t="s">
        <v>96</v>
      </c>
      <c r="AS47" s="99" t="s">
        <v>93</v>
      </c>
      <c r="AT47" s="99" t="s">
        <v>92</v>
      </c>
      <c r="AU47" s="99" t="s">
        <v>90</v>
      </c>
      <c r="AV47" s="99" t="s">
        <v>83</v>
      </c>
      <c r="AW47" s="99" t="s">
        <v>76</v>
      </c>
      <c r="AX47" s="99" t="s">
        <v>73</v>
      </c>
      <c r="AY47" s="99" t="s">
        <v>71</v>
      </c>
      <c r="AZ47" s="99" t="s">
        <v>67</v>
      </c>
      <c r="BA47" s="99" t="s">
        <v>65</v>
      </c>
      <c r="BB47" s="99" t="s">
        <v>63</v>
      </c>
      <c r="BC47" s="99" t="s">
        <v>61</v>
      </c>
      <c r="BD47" s="99" t="s">
        <v>59</v>
      </c>
      <c r="BE47" s="102" t="s">
        <v>57</v>
      </c>
      <c r="BF47" s="102" t="s">
        <v>55</v>
      </c>
      <c r="BG47" s="99" t="s">
        <v>53</v>
      </c>
      <c r="BH47" s="99" t="s">
        <v>48</v>
      </c>
      <c r="BI47" s="99" t="s">
        <v>11</v>
      </c>
    </row>
    <row r="48" spans="1:61" ht="16.5">
      <c r="A48" s="2"/>
      <c r="B48" s="1" t="s">
        <v>77</v>
      </c>
      <c r="C48" s="1"/>
      <c r="D48" s="1"/>
      <c r="E48" s="60"/>
      <c r="F48" s="1"/>
      <c r="G48" s="1"/>
      <c r="H48" s="1"/>
      <c r="I48" s="1"/>
      <c r="J48" s="1"/>
      <c r="K48" s="1"/>
      <c r="L48" s="1"/>
      <c r="M48" s="1"/>
      <c r="N48" s="1"/>
      <c r="O48" s="1"/>
      <c r="P48" s="1"/>
      <c r="Q48" s="1"/>
      <c r="R48" s="1"/>
      <c r="S48" s="1"/>
      <c r="T48" s="1"/>
      <c r="U48" s="1"/>
      <c r="V48" s="1"/>
      <c r="W48" s="1"/>
      <c r="X48" s="1"/>
      <c r="Y48" s="1"/>
      <c r="Z48" s="1"/>
      <c r="AA48" s="30"/>
      <c r="AB48" s="1"/>
      <c r="AC48" s="1"/>
      <c r="AD48" s="1"/>
      <c r="AE48" s="1"/>
      <c r="AF48" s="1"/>
      <c r="AG48" s="1"/>
      <c r="AH48" s="1"/>
      <c r="AI48" s="1"/>
      <c r="AJ48" s="1"/>
      <c r="AK48" s="1"/>
      <c r="AL48" s="1"/>
      <c r="AM48" s="30"/>
      <c r="AN48" s="30"/>
      <c r="AO48" s="30"/>
      <c r="AP48" s="30"/>
      <c r="AQ48" s="30"/>
      <c r="AR48" s="30"/>
      <c r="AS48" s="30"/>
      <c r="AT48" s="17"/>
      <c r="AU48" s="17"/>
      <c r="AV48" s="17"/>
      <c r="AW48" s="17"/>
      <c r="AX48" s="17"/>
      <c r="AY48" s="17"/>
      <c r="AZ48" s="17"/>
      <c r="BA48" s="17"/>
      <c r="BB48" s="17"/>
      <c r="BC48" s="17"/>
      <c r="BD48" s="17"/>
      <c r="BE48" s="17"/>
      <c r="BF48" s="17"/>
      <c r="BG48" s="17"/>
      <c r="BH48" s="17"/>
      <c r="BI48" s="17"/>
    </row>
    <row r="49" spans="2:61" ht="13.5">
      <c r="B49" s="4" t="s">
        <v>28</v>
      </c>
      <c r="C49" s="34">
        <v>20.3</v>
      </c>
      <c r="D49" s="34">
        <v>20.2</v>
      </c>
      <c r="E49" s="34">
        <v>19.899999999999999</v>
      </c>
      <c r="F49" s="34">
        <v>21</v>
      </c>
      <c r="G49" s="34">
        <v>19.7</v>
      </c>
      <c r="H49" s="34">
        <v>19.8</v>
      </c>
      <c r="I49" s="34">
        <v>19.899999999999999</v>
      </c>
      <c r="J49" s="34">
        <v>20.3</v>
      </c>
      <c r="K49" s="34">
        <v>20</v>
      </c>
      <c r="L49" s="34">
        <v>19.600000000000001</v>
      </c>
      <c r="M49" s="34">
        <v>19.2</v>
      </c>
      <c r="N49" s="34">
        <v>20.100000000000001</v>
      </c>
      <c r="O49" s="34">
        <v>20</v>
      </c>
      <c r="P49" s="34">
        <v>19.399999999999999</v>
      </c>
      <c r="Q49" s="34">
        <v>19.3</v>
      </c>
      <c r="R49" s="34">
        <v>20.100000000000001</v>
      </c>
      <c r="S49" s="34">
        <v>20.7</v>
      </c>
      <c r="T49" s="34">
        <v>21.6</v>
      </c>
      <c r="U49" s="34">
        <v>21.838000000000001</v>
      </c>
      <c r="V49" s="34">
        <v>23.1</v>
      </c>
      <c r="W49" s="34">
        <v>23.6</v>
      </c>
      <c r="X49" s="34">
        <v>23.8</v>
      </c>
      <c r="Y49" s="34">
        <v>23.3</v>
      </c>
      <c r="Z49" s="34">
        <v>24</v>
      </c>
      <c r="AA49" s="27">
        <v>24.4</v>
      </c>
      <c r="AB49" s="34">
        <v>23.7</v>
      </c>
      <c r="AC49" s="34">
        <v>23.1</v>
      </c>
      <c r="AD49" s="34">
        <v>25.8</v>
      </c>
      <c r="AE49" s="34">
        <v>25.7</v>
      </c>
      <c r="AF49" s="34">
        <v>26.5</v>
      </c>
      <c r="AG49" s="34">
        <v>26.2</v>
      </c>
      <c r="AH49" s="34">
        <v>27.1</v>
      </c>
      <c r="AI49" s="34">
        <v>27.8</v>
      </c>
      <c r="AJ49" s="34" t="s">
        <v>133</v>
      </c>
      <c r="AK49" s="34">
        <v>27.9</v>
      </c>
      <c r="AL49" s="34">
        <v>28</v>
      </c>
      <c r="AM49" s="34">
        <v>28.19</v>
      </c>
      <c r="AN49" s="34">
        <v>30</v>
      </c>
      <c r="AO49" s="27">
        <v>31.2</v>
      </c>
      <c r="AP49" s="27">
        <v>30.8</v>
      </c>
      <c r="AQ49" s="27">
        <v>30.6</v>
      </c>
      <c r="AR49" s="27">
        <v>30.3</v>
      </c>
      <c r="AS49" s="27">
        <v>30.7</v>
      </c>
      <c r="AT49" s="18">
        <v>31.4</v>
      </c>
      <c r="AU49" s="18">
        <v>31.8</v>
      </c>
      <c r="AV49" s="18">
        <v>31.9</v>
      </c>
      <c r="AW49" s="18">
        <v>31.5</v>
      </c>
      <c r="AX49" s="18">
        <v>32.9</v>
      </c>
      <c r="AY49" s="18">
        <v>32.299999999999997</v>
      </c>
      <c r="AZ49" s="18">
        <v>32.700000000000003</v>
      </c>
      <c r="BA49" s="18">
        <v>32.321374970901999</v>
      </c>
      <c r="BB49" s="18">
        <v>32.272550679375897</v>
      </c>
      <c r="BC49" s="18">
        <v>31.862613826823399</v>
      </c>
      <c r="BD49" s="18">
        <v>31.4114440012759</v>
      </c>
      <c r="BE49" s="18">
        <v>33.15849</v>
      </c>
      <c r="BF49" s="18">
        <v>33.299867999999996</v>
      </c>
      <c r="BG49" s="18">
        <v>33.840499999999999</v>
      </c>
      <c r="BH49" s="18">
        <v>33.4</v>
      </c>
      <c r="BI49" s="18">
        <v>33.061999999999998</v>
      </c>
    </row>
    <row r="50" spans="2:61" ht="13.5">
      <c r="B50" s="4" t="s">
        <v>29</v>
      </c>
      <c r="C50" s="34">
        <v>13.5</v>
      </c>
      <c r="D50" s="34">
        <v>13.6</v>
      </c>
      <c r="E50" s="34">
        <v>13.3</v>
      </c>
      <c r="F50" s="34">
        <v>14</v>
      </c>
      <c r="G50" s="34">
        <v>13.6</v>
      </c>
      <c r="H50" s="34">
        <v>13.8</v>
      </c>
      <c r="I50" s="34">
        <v>13.9</v>
      </c>
      <c r="J50" s="34">
        <v>14</v>
      </c>
      <c r="K50" s="34">
        <v>13.9</v>
      </c>
      <c r="L50" s="34">
        <v>13.7</v>
      </c>
      <c r="M50" s="34">
        <v>13.8</v>
      </c>
      <c r="N50" s="34">
        <v>14.1</v>
      </c>
      <c r="O50" s="34">
        <v>13.9</v>
      </c>
      <c r="P50" s="34">
        <v>14</v>
      </c>
      <c r="Q50" s="34">
        <v>14</v>
      </c>
      <c r="R50" s="34">
        <v>14.7</v>
      </c>
      <c r="S50" s="34">
        <v>15.1</v>
      </c>
      <c r="T50" s="34">
        <v>15.8</v>
      </c>
      <c r="U50" s="34">
        <v>16.073</v>
      </c>
      <c r="V50" s="34">
        <v>17</v>
      </c>
      <c r="W50" s="27">
        <v>16.8</v>
      </c>
      <c r="X50" s="27">
        <v>16.8</v>
      </c>
      <c r="Y50" s="27">
        <v>16.7</v>
      </c>
      <c r="Z50" s="27">
        <v>17.100000000000001</v>
      </c>
      <c r="AA50" s="27">
        <v>17.600000000000001</v>
      </c>
      <c r="AB50" s="27">
        <v>17.3</v>
      </c>
      <c r="AC50" s="27">
        <v>17.100000000000001</v>
      </c>
      <c r="AD50" s="27">
        <v>19.399999999999999</v>
      </c>
      <c r="AE50" s="27">
        <v>19.2</v>
      </c>
      <c r="AF50" s="27">
        <v>20.100000000000001</v>
      </c>
      <c r="AG50" s="27">
        <v>19.899999999999999</v>
      </c>
      <c r="AH50" s="27">
        <v>21.5</v>
      </c>
      <c r="AI50" s="27">
        <v>22.1</v>
      </c>
      <c r="AJ50" s="27" t="s">
        <v>134</v>
      </c>
      <c r="AK50" s="27">
        <v>25.3</v>
      </c>
      <c r="AL50" s="27">
        <v>24.9</v>
      </c>
      <c r="AM50" s="27">
        <v>25.1</v>
      </c>
      <c r="AN50" s="27">
        <v>26.8</v>
      </c>
      <c r="AO50" s="27">
        <v>27.8</v>
      </c>
      <c r="AP50" s="27">
        <v>27.2</v>
      </c>
      <c r="AQ50" s="27">
        <v>27.2</v>
      </c>
      <c r="AR50" s="27">
        <v>26.9</v>
      </c>
      <c r="AS50" s="27">
        <v>26.9</v>
      </c>
      <c r="AT50" s="18">
        <v>27.8</v>
      </c>
      <c r="AU50" s="18">
        <v>27.8</v>
      </c>
      <c r="AV50" s="18">
        <v>27.8</v>
      </c>
      <c r="AW50" s="18">
        <v>27.2</v>
      </c>
      <c r="AX50" s="18">
        <v>28.5</v>
      </c>
      <c r="AY50" s="18">
        <v>26.6</v>
      </c>
      <c r="AZ50" s="18">
        <v>26.6</v>
      </c>
      <c r="BA50" s="18">
        <v>26.303134670881501</v>
      </c>
      <c r="BB50" s="18">
        <v>26.262076619699101</v>
      </c>
      <c r="BC50" s="18">
        <v>26.351643016055402</v>
      </c>
      <c r="BD50" s="18">
        <v>26.504920840377199</v>
      </c>
      <c r="BE50" s="18">
        <v>27.626645</v>
      </c>
      <c r="BF50" s="18">
        <v>27.404654000000001</v>
      </c>
      <c r="BG50" s="18">
        <v>27.222999999999999</v>
      </c>
      <c r="BH50" s="18">
        <v>27.135000000000002</v>
      </c>
      <c r="BI50" s="18">
        <v>27.164999999999999</v>
      </c>
    </row>
    <row r="51" spans="2:61" ht="13.5">
      <c r="B51" s="4" t="s">
        <v>7</v>
      </c>
      <c r="C51" s="31">
        <v>0.66400000000000003</v>
      </c>
      <c r="D51" s="31">
        <v>0.67100000000000004</v>
      </c>
      <c r="E51" s="31">
        <v>0.66900000000000004</v>
      </c>
      <c r="F51" s="31">
        <v>0.66600000000000004</v>
      </c>
      <c r="G51" s="31">
        <v>0.68799999999999994</v>
      </c>
      <c r="H51" s="31">
        <v>0.69599999999999995</v>
      </c>
      <c r="I51" s="31">
        <v>0.69699999999999995</v>
      </c>
      <c r="J51" s="31">
        <v>0.69199999999999995</v>
      </c>
      <c r="K51" s="31">
        <v>0.69799999999999995</v>
      </c>
      <c r="L51" s="31">
        <v>0.69799999999999995</v>
      </c>
      <c r="M51" s="31">
        <v>0.71699999999999997</v>
      </c>
      <c r="N51" s="31">
        <v>0.69799999999999995</v>
      </c>
      <c r="O51" s="31">
        <v>0.69599999999999995</v>
      </c>
      <c r="P51" s="31">
        <v>0.72199999999999998</v>
      </c>
      <c r="Q51" s="31">
        <v>0.72499999999999998</v>
      </c>
      <c r="R51" s="31">
        <v>0.73099999999999998</v>
      </c>
      <c r="S51" s="31">
        <v>0.73199999999999998</v>
      </c>
      <c r="T51" s="31">
        <v>0.73299999999999998</v>
      </c>
      <c r="U51" s="31">
        <v>0.73599999999999999</v>
      </c>
      <c r="V51" s="31">
        <v>0.73599999999999999</v>
      </c>
      <c r="W51" s="31">
        <v>0.71299999999999997</v>
      </c>
      <c r="X51" s="31">
        <v>0.70599999999999996</v>
      </c>
      <c r="Y51" s="31">
        <v>0.71499999999999997</v>
      </c>
      <c r="Z51" s="31">
        <v>0.71299999999999997</v>
      </c>
      <c r="AA51" s="31">
        <v>0.72299999999999998</v>
      </c>
      <c r="AB51" s="31">
        <v>0.73199999999999998</v>
      </c>
      <c r="AC51" s="31">
        <v>0.74</v>
      </c>
      <c r="AD51" s="31">
        <v>0.752</v>
      </c>
      <c r="AE51" s="31">
        <v>0.746</v>
      </c>
      <c r="AF51" s="31">
        <v>0.75900000000000001</v>
      </c>
      <c r="AG51" s="31">
        <v>0.76200000000000001</v>
      </c>
      <c r="AH51" s="31">
        <v>0.79300000000000004</v>
      </c>
      <c r="AI51" s="31">
        <v>0.79400000000000004</v>
      </c>
      <c r="AJ51" s="32" t="s">
        <v>135</v>
      </c>
      <c r="AK51" s="32">
        <v>0.91</v>
      </c>
      <c r="AL51" s="32">
        <v>0.89</v>
      </c>
      <c r="AM51" s="32">
        <v>0.88900000000000001</v>
      </c>
      <c r="AN51" s="32">
        <v>0.89</v>
      </c>
      <c r="AO51" s="32">
        <v>0.89</v>
      </c>
      <c r="AP51" s="32">
        <v>0.88400000000000001</v>
      </c>
      <c r="AQ51" s="32">
        <v>0.88800000000000001</v>
      </c>
      <c r="AR51" s="32">
        <v>0.88700000000000001</v>
      </c>
      <c r="AS51" s="32">
        <v>0.877</v>
      </c>
      <c r="AT51" s="19">
        <v>0.88600000000000001</v>
      </c>
      <c r="AU51" s="19">
        <v>0.87</v>
      </c>
      <c r="AV51" s="19">
        <v>0.87</v>
      </c>
      <c r="AW51" s="19">
        <v>0.87</v>
      </c>
      <c r="AX51" s="19">
        <v>0.86</v>
      </c>
      <c r="AY51" s="19">
        <v>0.83</v>
      </c>
      <c r="AZ51" s="19">
        <v>0.81</v>
      </c>
      <c r="BA51" s="19">
        <v>0.81</v>
      </c>
      <c r="BB51" s="19">
        <v>0.81</v>
      </c>
      <c r="BC51" s="19">
        <v>0.83</v>
      </c>
      <c r="BD51" s="19">
        <v>0.84</v>
      </c>
      <c r="BE51" s="19">
        <v>0.83</v>
      </c>
      <c r="BF51" s="19">
        <v>0.82</v>
      </c>
      <c r="BG51" s="19">
        <v>0.8</v>
      </c>
      <c r="BH51" s="19">
        <v>0.81</v>
      </c>
      <c r="BI51" s="19">
        <v>0.82</v>
      </c>
    </row>
    <row r="52" spans="2:61" ht="13.5">
      <c r="B52" s="4" t="s">
        <v>8</v>
      </c>
      <c r="C52" s="31">
        <v>1.6E-2</v>
      </c>
      <c r="D52" s="31">
        <v>1.6E-2</v>
      </c>
      <c r="E52" s="31">
        <v>1.6E-2</v>
      </c>
      <c r="F52" s="31">
        <v>1.7000000000000001E-2</v>
      </c>
      <c r="G52" s="31">
        <v>1.6E-2</v>
      </c>
      <c r="H52" s="31">
        <v>1.6E-2</v>
      </c>
      <c r="I52" s="31">
        <v>1.6E-2</v>
      </c>
      <c r="J52" s="31">
        <v>1.7000000000000001E-2</v>
      </c>
      <c r="K52" s="31">
        <v>1.6E-2</v>
      </c>
      <c r="L52" s="31">
        <v>1.7000000000000001E-2</v>
      </c>
      <c r="M52" s="31">
        <v>1.7000000000000001E-2</v>
      </c>
      <c r="N52" s="31">
        <v>1.7000000000000001E-2</v>
      </c>
      <c r="O52" s="31">
        <v>1.7000000000000001E-2</v>
      </c>
      <c r="P52" s="31">
        <v>1.7000000000000001E-2</v>
      </c>
      <c r="Q52" s="31">
        <v>1.7000000000000001E-2</v>
      </c>
      <c r="R52" s="31">
        <v>1.7000000000000001E-2</v>
      </c>
      <c r="S52" s="31">
        <v>1.7999999999999999E-2</v>
      </c>
      <c r="T52" s="31">
        <v>1.9E-2</v>
      </c>
      <c r="U52" s="31">
        <v>0.02</v>
      </c>
      <c r="V52" s="31">
        <v>0.02</v>
      </c>
      <c r="W52" s="31">
        <v>2.1000000000000001E-2</v>
      </c>
      <c r="X52" s="31">
        <v>2.1000000000000001E-2</v>
      </c>
      <c r="Y52" s="31">
        <v>2.1000000000000001E-2</v>
      </c>
      <c r="Z52" s="31">
        <v>2.1999999999999999E-2</v>
      </c>
      <c r="AA52" s="31">
        <v>2.1999999999999999E-2</v>
      </c>
      <c r="AB52" s="31">
        <v>2.1000000000000001E-2</v>
      </c>
      <c r="AC52" s="31">
        <v>2.1999999999999999E-2</v>
      </c>
      <c r="AD52" s="31">
        <v>2.4E-2</v>
      </c>
      <c r="AE52" s="31">
        <v>2.5000000000000001E-2</v>
      </c>
      <c r="AF52" s="31">
        <v>2.5999999999999999E-2</v>
      </c>
      <c r="AG52" s="31">
        <v>2.5999999999999999E-2</v>
      </c>
      <c r="AH52" s="31">
        <v>2.8000000000000001E-2</v>
      </c>
      <c r="AI52" s="31">
        <v>2.9000000000000001E-2</v>
      </c>
      <c r="AJ52" s="31" t="s">
        <v>136</v>
      </c>
      <c r="AK52" s="31">
        <v>3.3000000000000002E-2</v>
      </c>
      <c r="AL52" s="31">
        <v>3.4000000000000002E-2</v>
      </c>
      <c r="AM52" s="31">
        <v>3.4000000000000002E-2</v>
      </c>
      <c r="AN52" s="31">
        <v>3.5999999999999997E-2</v>
      </c>
      <c r="AO52" s="31">
        <v>3.7999999999999999E-2</v>
      </c>
      <c r="AP52" s="31">
        <v>3.7999999999999999E-2</v>
      </c>
      <c r="AQ52" s="31">
        <v>3.9E-2</v>
      </c>
      <c r="AR52" s="31">
        <v>3.9E-2</v>
      </c>
      <c r="AS52" s="31">
        <v>0.04</v>
      </c>
      <c r="AT52" s="11">
        <v>4.1000000000000002E-2</v>
      </c>
      <c r="AU52" s="11">
        <v>0.04</v>
      </c>
      <c r="AV52" s="11">
        <v>0.04</v>
      </c>
      <c r="AW52" s="11">
        <v>4.2000000000000003E-2</v>
      </c>
      <c r="AX52" s="11">
        <v>4.3999999999999997E-2</v>
      </c>
      <c r="AY52" s="11">
        <v>4.4999999999999998E-2</v>
      </c>
      <c r="AZ52" s="11">
        <v>4.2999999999999997E-2</v>
      </c>
      <c r="BA52" s="11">
        <v>4.4999999999999998E-2</v>
      </c>
      <c r="BB52" s="11">
        <v>4.3999999999999997E-2</v>
      </c>
      <c r="BC52" s="11">
        <v>4.2999999999999997E-2</v>
      </c>
      <c r="BD52" s="11">
        <v>4.2999999999999997E-2</v>
      </c>
      <c r="BE52" s="11">
        <v>4.5999999999999999E-2</v>
      </c>
      <c r="BF52" s="11">
        <v>4.4999999999999998E-2</v>
      </c>
      <c r="BG52" s="11">
        <v>4.3999999999999997E-2</v>
      </c>
      <c r="BH52" s="11">
        <v>4.3999999999999997E-2</v>
      </c>
      <c r="BI52" s="11">
        <v>4.2999999999999997E-2</v>
      </c>
    </row>
    <row r="53" spans="2:61" ht="13.5">
      <c r="H53" s="31"/>
      <c r="AJ53" s="34"/>
      <c r="AK53" s="34"/>
      <c r="AL53" s="34"/>
      <c r="AT53" s="11"/>
      <c r="AU53" s="11"/>
      <c r="AV53" s="11"/>
      <c r="AW53" s="11"/>
      <c r="AX53" s="11"/>
      <c r="AY53" s="11"/>
      <c r="AZ53" s="11"/>
      <c r="BA53" s="11"/>
      <c r="BB53" s="11"/>
      <c r="BC53" s="11"/>
      <c r="BD53" s="11"/>
      <c r="BE53" s="11"/>
      <c r="BF53" s="11"/>
      <c r="BG53" s="11"/>
      <c r="BH53" s="11"/>
      <c r="BI53" s="11"/>
    </row>
    <row r="54" spans="2:61" ht="17.25" customHeight="1">
      <c r="B54" s="37" t="s">
        <v>78</v>
      </c>
      <c r="C54" s="37"/>
      <c r="D54" s="37"/>
      <c r="E54" s="37"/>
      <c r="F54" s="37"/>
      <c r="G54" s="37"/>
      <c r="H54" s="37"/>
      <c r="I54" s="37"/>
      <c r="J54" s="37"/>
      <c r="K54" s="37"/>
      <c r="L54" s="37"/>
      <c r="M54" s="37"/>
      <c r="N54" s="37"/>
      <c r="O54" s="37"/>
      <c r="P54" s="37"/>
      <c r="Q54" s="37"/>
      <c r="R54" s="37"/>
      <c r="S54" s="37"/>
      <c r="T54" s="37"/>
      <c r="U54" s="37"/>
      <c r="V54" s="37"/>
      <c r="W54" s="37"/>
      <c r="X54" s="37"/>
      <c r="Y54" s="37"/>
      <c r="Z54" s="37"/>
      <c r="AA54" s="29"/>
      <c r="AB54" s="37"/>
      <c r="AC54" s="37"/>
      <c r="AD54" s="37"/>
      <c r="AE54" s="37"/>
      <c r="AF54" s="37"/>
      <c r="AG54" s="37"/>
      <c r="AH54" s="37"/>
      <c r="AI54" s="37"/>
      <c r="AJ54" s="37"/>
      <c r="AK54" s="37"/>
      <c r="AL54" s="37"/>
      <c r="AM54" s="29"/>
      <c r="AN54" s="29"/>
      <c r="AO54" s="29"/>
      <c r="AP54" s="29"/>
      <c r="AQ54" s="29"/>
      <c r="AR54" s="29"/>
      <c r="AS54" s="29"/>
      <c r="AT54" s="15"/>
      <c r="AU54" s="15"/>
      <c r="AV54" s="15"/>
      <c r="AW54" s="15"/>
      <c r="AX54" s="15"/>
      <c r="AY54" s="15"/>
      <c r="AZ54" s="15"/>
      <c r="BA54" s="15"/>
      <c r="BB54" s="15"/>
      <c r="BC54" s="15"/>
      <c r="BD54" s="11"/>
      <c r="BF54" s="11"/>
      <c r="BG54" s="11"/>
      <c r="BH54" s="11"/>
      <c r="BI54" s="11"/>
    </row>
    <row r="55" spans="2:61" ht="12" customHeight="1">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29"/>
      <c r="AB55" s="37"/>
      <c r="AC55" s="37"/>
      <c r="AD55" s="37"/>
      <c r="AE55" s="37"/>
      <c r="AF55" s="37"/>
      <c r="AG55" s="37"/>
      <c r="AH55" s="37"/>
      <c r="AI55" s="37"/>
      <c r="AJ55" s="37"/>
      <c r="AK55" s="37"/>
      <c r="AL55" s="37"/>
      <c r="AM55" s="29"/>
      <c r="AN55" s="29"/>
      <c r="AO55" s="29"/>
      <c r="AP55" s="29"/>
      <c r="AQ55" s="29"/>
      <c r="AR55" s="29"/>
      <c r="AS55" s="29"/>
      <c r="AT55" s="15"/>
      <c r="AU55" s="15"/>
      <c r="AV55" s="15"/>
      <c r="AW55" s="15"/>
      <c r="AX55" s="15"/>
      <c r="AY55" s="15"/>
      <c r="AZ55" s="15"/>
      <c r="BA55" s="15"/>
      <c r="BB55" s="15"/>
      <c r="BC55" s="15"/>
      <c r="BD55" s="11"/>
      <c r="BF55" s="11"/>
      <c r="BG55" s="11"/>
      <c r="BH55" s="11"/>
      <c r="BI55" s="11"/>
    </row>
    <row r="56" spans="2:61" ht="68.25" customHeight="1">
      <c r="B56" s="46" t="s">
        <v>178</v>
      </c>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M56"/>
      <c r="AN56"/>
      <c r="AO56"/>
      <c r="AP56"/>
      <c r="AQ56"/>
      <c r="AR56"/>
      <c r="AT56" s="37"/>
      <c r="AU56" s="37"/>
      <c r="AV56" s="37"/>
      <c r="AW56" s="5"/>
      <c r="AX56" s="5"/>
      <c r="AY56" s="5"/>
    </row>
    <row r="57" spans="2:61" ht="7.5" customHeight="1">
      <c r="AA57"/>
      <c r="AM57"/>
      <c r="AN57"/>
      <c r="AO57"/>
      <c r="AP57"/>
      <c r="AQ57"/>
      <c r="AT57" s="37"/>
      <c r="AU57" s="37"/>
      <c r="AV57" s="37"/>
      <c r="AW57" s="5"/>
      <c r="AX57" s="5"/>
      <c r="AY57" s="5"/>
    </row>
    <row r="58" spans="2:61" ht="60.75" customHeight="1">
      <c r="B58" s="44" t="s">
        <v>179</v>
      </c>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5"/>
      <c r="AI58" s="45"/>
      <c r="AJ58" s="45"/>
      <c r="AK58" s="45"/>
      <c r="AL58" s="45"/>
      <c r="AM58" s="45"/>
      <c r="AN58" s="45"/>
      <c r="AO58"/>
      <c r="AP58"/>
      <c r="AQ58"/>
      <c r="AT58" s="1"/>
      <c r="AU58" s="1"/>
      <c r="AV58" s="1"/>
      <c r="AW58" s="5"/>
      <c r="AX58" s="5"/>
      <c r="AY58" s="5"/>
    </row>
    <row r="59" spans="2:61" ht="13.5">
      <c r="B59" s="41"/>
      <c r="C59" s="41"/>
      <c r="D59" s="41"/>
      <c r="E59" s="41"/>
      <c r="F59" s="41"/>
      <c r="G59" s="41"/>
      <c r="H59" s="41"/>
      <c r="I59" s="41"/>
      <c r="J59" s="41"/>
      <c r="K59" s="41"/>
      <c r="L59" s="41"/>
      <c r="M59" s="41"/>
      <c r="N59" s="41"/>
      <c r="O59" s="41"/>
      <c r="P59" s="41"/>
      <c r="Q59" s="41"/>
      <c r="R59" s="41"/>
      <c r="S59" s="41"/>
      <c r="T59" s="41"/>
      <c r="U59" s="41"/>
      <c r="V59" s="41"/>
      <c r="W59" s="41"/>
      <c r="X59" s="41"/>
      <c r="Y59" s="41"/>
      <c r="Z59" s="41"/>
      <c r="AA59" s="43"/>
      <c r="AB59" s="41"/>
      <c r="AC59" s="41"/>
      <c r="AD59" s="41"/>
      <c r="AE59" s="41"/>
      <c r="AF59" s="41"/>
      <c r="AG59" s="41"/>
      <c r="AH59" s="41"/>
      <c r="AI59" s="41"/>
      <c r="AT59" s="4"/>
      <c r="AU59" s="4"/>
      <c r="AV59" s="4"/>
      <c r="AW59" s="14"/>
      <c r="AX59" s="14"/>
      <c r="AY59" s="14"/>
    </row>
    <row r="60" spans="2:61" ht="13.5">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3"/>
      <c r="AB60" s="41"/>
      <c r="AC60" s="41"/>
      <c r="AD60" s="41"/>
      <c r="AE60" s="41"/>
      <c r="AF60" s="41"/>
      <c r="AG60" s="41"/>
      <c r="AH60" s="41"/>
      <c r="AI60" s="41"/>
      <c r="AT60" s="4"/>
      <c r="AU60" s="4"/>
      <c r="AV60" s="4"/>
      <c r="AW60" s="14"/>
      <c r="AX60" s="14"/>
      <c r="AY60" s="14"/>
    </row>
    <row r="61" spans="2:61" ht="13.5">
      <c r="AT61" s="4"/>
      <c r="AU61" s="4"/>
      <c r="AV61" s="4"/>
      <c r="AW61" s="14"/>
      <c r="AX61" s="14"/>
      <c r="AY61" s="14"/>
    </row>
    <row r="62" spans="2:61" ht="13.5">
      <c r="AT62" s="4"/>
      <c r="AU62" s="4"/>
      <c r="AV62" s="4"/>
      <c r="AW62" s="14"/>
      <c r="AX62" s="14"/>
      <c r="AY62" s="14"/>
    </row>
    <row r="63" spans="2:61" ht="13.5">
      <c r="AT63" s="4"/>
      <c r="AU63" s="4"/>
      <c r="AV63" s="4"/>
      <c r="AW63" s="14"/>
      <c r="AX63" s="14"/>
      <c r="AY63" s="14"/>
    </row>
    <row r="64" spans="2:61" ht="13.5">
      <c r="AT64" s="4"/>
      <c r="AU64" s="4"/>
      <c r="AV64" s="4"/>
      <c r="AW64" s="15"/>
      <c r="AX64" s="15"/>
      <c r="AY64" s="15"/>
    </row>
    <row r="65" spans="46:51" ht="13.5">
      <c r="AT65" s="4"/>
      <c r="AU65" s="4"/>
      <c r="AV65" s="4"/>
      <c r="AW65" s="14"/>
      <c r="AX65" s="14"/>
      <c r="AY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J49:AJ52"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F22"/>
  <sheetViews>
    <sheetView showGridLines="0" zoomScale="130" zoomScaleNormal="130" workbookViewId="0">
      <selection activeCell="E23" sqref="E23"/>
    </sheetView>
  </sheetViews>
  <sheetFormatPr baseColWidth="10" defaultColWidth="11.42578125" defaultRowHeight="12.75"/>
  <cols>
    <col min="1" max="1" width="1.140625" customWidth="1"/>
    <col min="2" max="2" width="19" customWidth="1"/>
    <col min="3" max="3" width="11" customWidth="1"/>
    <col min="4" max="6" width="6.7109375" bestFit="1" customWidth="1"/>
    <col min="7" max="32" width="7.7109375" customWidth="1"/>
  </cols>
  <sheetData>
    <row r="1" spans="1:32"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2" ht="30" customHeight="1"/>
    <row r="3" spans="1:32" ht="13.5">
      <c r="B3" s="96" t="s">
        <v>17</v>
      </c>
      <c r="C3" s="101" t="s">
        <v>441</v>
      </c>
      <c r="D3" s="99" t="s">
        <v>372</v>
      </c>
      <c r="E3" s="99" t="s">
        <v>361</v>
      </c>
      <c r="F3" s="99" t="s">
        <v>353</v>
      </c>
      <c r="G3" s="99" t="s">
        <v>345</v>
      </c>
      <c r="H3" s="99" t="s">
        <v>344</v>
      </c>
      <c r="I3" s="99" t="s">
        <v>286</v>
      </c>
      <c r="J3" s="99" t="s">
        <v>277</v>
      </c>
      <c r="K3" s="99" t="s">
        <v>271</v>
      </c>
      <c r="L3" s="99" t="s">
        <v>255</v>
      </c>
      <c r="M3" s="99" t="s">
        <v>252</v>
      </c>
      <c r="N3" s="99" t="s">
        <v>244</v>
      </c>
      <c r="O3" s="99" t="s">
        <v>236</v>
      </c>
      <c r="P3" s="99" t="s">
        <v>233</v>
      </c>
      <c r="Q3" s="99" t="s">
        <v>226</v>
      </c>
      <c r="R3" s="99" t="s">
        <v>222</v>
      </c>
      <c r="S3" s="99" t="s">
        <v>217</v>
      </c>
      <c r="T3" s="99" t="s">
        <v>208</v>
      </c>
      <c r="U3" s="99" t="s">
        <v>191</v>
      </c>
      <c r="V3" s="99" t="s">
        <v>188</v>
      </c>
      <c r="W3" s="99" t="s">
        <v>185</v>
      </c>
      <c r="X3" s="99" t="s">
        <v>181</v>
      </c>
      <c r="Y3" s="99" t="s">
        <v>177</v>
      </c>
      <c r="Z3" s="99" t="s">
        <v>174</v>
      </c>
      <c r="AA3" s="99" t="s">
        <v>171</v>
      </c>
      <c r="AB3" s="99" t="s">
        <v>168</v>
      </c>
      <c r="AC3" s="99" t="s">
        <v>163</v>
      </c>
      <c r="AD3" s="99" t="s">
        <v>161</v>
      </c>
      <c r="AE3" s="99" t="s">
        <v>159</v>
      </c>
      <c r="AF3" s="99" t="s">
        <v>146</v>
      </c>
    </row>
    <row r="4" spans="1:32" ht="13.5">
      <c r="B4" s="1" t="s">
        <v>40</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row>
    <row r="5" spans="1:32" ht="13.5">
      <c r="B5" s="4" t="s">
        <v>14</v>
      </c>
      <c r="C5" s="14">
        <v>795</v>
      </c>
      <c r="D5" s="14">
        <v>784</v>
      </c>
      <c r="E5" s="14">
        <v>779</v>
      </c>
      <c r="F5" s="14">
        <v>779</v>
      </c>
      <c r="G5" s="14">
        <v>789</v>
      </c>
      <c r="H5" s="14">
        <v>783</v>
      </c>
      <c r="I5" s="14">
        <v>762</v>
      </c>
      <c r="J5" s="12">
        <v>759</v>
      </c>
      <c r="K5" s="12">
        <v>733</v>
      </c>
      <c r="L5" s="12">
        <v>722</v>
      </c>
      <c r="M5" s="12">
        <v>704</v>
      </c>
      <c r="N5" s="12">
        <v>699</v>
      </c>
      <c r="O5" s="12">
        <v>698</v>
      </c>
      <c r="P5" s="12">
        <v>694</v>
      </c>
      <c r="Q5" s="12">
        <v>745</v>
      </c>
      <c r="R5" s="12">
        <v>766</v>
      </c>
      <c r="S5" s="12">
        <v>756</v>
      </c>
      <c r="T5" s="12">
        <v>745</v>
      </c>
      <c r="U5" s="12">
        <v>714</v>
      </c>
      <c r="V5" s="12">
        <v>712</v>
      </c>
      <c r="W5" s="12">
        <v>705</v>
      </c>
      <c r="X5" s="12">
        <v>703</v>
      </c>
      <c r="Y5" s="12">
        <v>696</v>
      </c>
      <c r="Z5" s="12">
        <v>686</v>
      </c>
      <c r="AA5" s="12">
        <v>696</v>
      </c>
      <c r="AB5" s="12">
        <v>697</v>
      </c>
      <c r="AC5" s="12">
        <v>669</v>
      </c>
      <c r="AD5" s="12">
        <v>677</v>
      </c>
      <c r="AE5" s="12">
        <v>669</v>
      </c>
      <c r="AF5" s="12">
        <v>667</v>
      </c>
    </row>
    <row r="6" spans="1:32" ht="13.5">
      <c r="B6" s="4" t="s">
        <v>42</v>
      </c>
      <c r="C6" s="18">
        <v>103.2</v>
      </c>
      <c r="D6" s="18">
        <v>100.1</v>
      </c>
      <c r="E6" s="18">
        <v>98.3</v>
      </c>
      <c r="F6" s="18">
        <v>97.4</v>
      </c>
      <c r="G6" s="18">
        <v>98.3</v>
      </c>
      <c r="H6" s="18">
        <v>98.3</v>
      </c>
      <c r="I6" s="18">
        <v>98.1</v>
      </c>
      <c r="J6" s="13">
        <v>96.3</v>
      </c>
      <c r="K6" s="13">
        <v>95.5</v>
      </c>
      <c r="L6" s="13">
        <v>94.4</v>
      </c>
      <c r="M6" s="13">
        <v>92.9</v>
      </c>
      <c r="N6" s="13">
        <v>94</v>
      </c>
      <c r="O6" s="13">
        <v>95</v>
      </c>
      <c r="P6" s="13">
        <v>94.1</v>
      </c>
      <c r="Q6" s="13">
        <v>91.8</v>
      </c>
      <c r="R6" s="13">
        <v>92.8</v>
      </c>
      <c r="S6" s="13">
        <v>92</v>
      </c>
      <c r="T6" s="13">
        <v>92.1</v>
      </c>
      <c r="U6" s="13">
        <v>92</v>
      </c>
      <c r="V6" s="13">
        <v>92.5</v>
      </c>
      <c r="W6" s="13">
        <v>91.1</v>
      </c>
      <c r="X6" s="13">
        <v>89.7</v>
      </c>
      <c r="Y6" s="13">
        <v>88.8</v>
      </c>
      <c r="Z6" s="13">
        <v>86.6</v>
      </c>
      <c r="AA6" s="13">
        <v>86</v>
      </c>
      <c r="AB6" s="13">
        <v>83.3</v>
      </c>
      <c r="AC6" s="13">
        <v>81.2</v>
      </c>
      <c r="AD6" s="13">
        <v>81.099999999999994</v>
      </c>
      <c r="AE6" s="13">
        <v>79.7</v>
      </c>
      <c r="AF6" s="13">
        <v>77.900000000000006</v>
      </c>
    </row>
    <row r="7" spans="1:32" ht="13.5">
      <c r="B7" s="4" t="s">
        <v>43</v>
      </c>
      <c r="C7" s="18">
        <v>123</v>
      </c>
      <c r="D7" s="18">
        <v>118.1</v>
      </c>
      <c r="E7" s="18">
        <v>114.9</v>
      </c>
      <c r="F7" s="18">
        <v>112.5</v>
      </c>
      <c r="G7" s="18">
        <v>114.7</v>
      </c>
      <c r="H7" s="18">
        <v>113.7</v>
      </c>
      <c r="I7" s="18">
        <v>113.8</v>
      </c>
      <c r="J7" s="13">
        <v>111.9</v>
      </c>
      <c r="K7" s="13">
        <v>110.3</v>
      </c>
      <c r="L7" s="13">
        <v>109.1</v>
      </c>
      <c r="M7" s="13">
        <v>107.5</v>
      </c>
      <c r="N7" s="13">
        <v>108.7</v>
      </c>
      <c r="O7" s="13">
        <v>108.3</v>
      </c>
      <c r="P7" s="13">
        <v>107.4</v>
      </c>
      <c r="Q7" s="13">
        <v>103.4</v>
      </c>
      <c r="R7" s="13">
        <v>103.4</v>
      </c>
      <c r="S7" s="13">
        <v>99.7</v>
      </c>
      <c r="T7" s="13">
        <v>100.5</v>
      </c>
      <c r="U7" s="13">
        <v>100.3</v>
      </c>
      <c r="V7" s="13">
        <v>101.5</v>
      </c>
      <c r="W7" s="13">
        <v>100.2</v>
      </c>
      <c r="X7" s="13">
        <v>98.8</v>
      </c>
      <c r="Y7" s="13">
        <v>98.8</v>
      </c>
      <c r="Z7" s="13">
        <v>96.6</v>
      </c>
      <c r="AA7" s="13">
        <v>96.3</v>
      </c>
      <c r="AB7" s="13">
        <v>93.7</v>
      </c>
      <c r="AC7" s="13">
        <v>90</v>
      </c>
      <c r="AD7" s="13">
        <v>90</v>
      </c>
      <c r="AE7" s="13">
        <v>89.3</v>
      </c>
      <c r="AF7" s="13">
        <v>87.9</v>
      </c>
    </row>
    <row r="8" spans="1:32" ht="13.5">
      <c r="B8" s="4" t="s">
        <v>15</v>
      </c>
      <c r="C8" s="18">
        <v>140.9</v>
      </c>
      <c r="D8" s="18">
        <v>135.5</v>
      </c>
      <c r="E8" s="18">
        <v>132.30000000000001</v>
      </c>
      <c r="F8" s="18">
        <v>130.4</v>
      </c>
      <c r="G8" s="18">
        <v>132</v>
      </c>
      <c r="H8" s="18">
        <v>132.6</v>
      </c>
      <c r="I8" s="18">
        <v>130.6</v>
      </c>
      <c r="J8" s="13">
        <v>126.9</v>
      </c>
      <c r="K8" s="13">
        <v>124.1</v>
      </c>
      <c r="L8" s="13">
        <v>123.2</v>
      </c>
      <c r="M8" s="13">
        <v>121.7</v>
      </c>
      <c r="N8" s="13">
        <v>124.5</v>
      </c>
      <c r="O8" s="13">
        <v>124.3</v>
      </c>
      <c r="P8" s="13">
        <v>124.2</v>
      </c>
      <c r="Q8" s="13">
        <v>120.6</v>
      </c>
      <c r="R8" s="13">
        <v>121.8</v>
      </c>
      <c r="S8" s="13">
        <v>118.7</v>
      </c>
      <c r="T8" s="13">
        <v>119.3</v>
      </c>
      <c r="U8" s="13">
        <v>117.3</v>
      </c>
      <c r="V8" s="13">
        <v>118.4</v>
      </c>
      <c r="W8" s="13">
        <v>116.1</v>
      </c>
      <c r="X8" s="13">
        <v>113.6</v>
      </c>
      <c r="Y8" s="13">
        <v>113.8</v>
      </c>
      <c r="Z8" s="13">
        <v>111.7</v>
      </c>
      <c r="AA8" s="13">
        <v>110.6</v>
      </c>
      <c r="AB8" s="13">
        <v>108.2</v>
      </c>
      <c r="AC8" s="13">
        <v>103.7</v>
      </c>
      <c r="AD8" s="13">
        <v>104.1</v>
      </c>
      <c r="AE8" s="13">
        <v>102</v>
      </c>
      <c r="AF8" s="13">
        <v>100.8</v>
      </c>
    </row>
    <row r="9" spans="1:32"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row>
    <row r="10" spans="1:32" ht="13.5">
      <c r="B10" s="100" t="s">
        <v>12</v>
      </c>
      <c r="C10" s="101" t="s">
        <v>441</v>
      </c>
      <c r="D10" s="99" t="s">
        <v>372</v>
      </c>
      <c r="E10" s="99" t="s">
        <v>361</v>
      </c>
      <c r="F10" s="99" t="s">
        <v>353</v>
      </c>
      <c r="G10" s="99" t="s">
        <v>345</v>
      </c>
      <c r="H10" s="99" t="s">
        <v>344</v>
      </c>
      <c r="I10" s="99" t="s">
        <v>286</v>
      </c>
      <c r="J10" s="99" t="s">
        <v>277</v>
      </c>
      <c r="K10" s="99" t="s">
        <v>271</v>
      </c>
      <c r="L10" s="99" t="s">
        <v>255</v>
      </c>
      <c r="M10" s="99" t="s">
        <v>252</v>
      </c>
      <c r="N10" s="99" t="s">
        <v>244</v>
      </c>
      <c r="O10" s="99" t="s">
        <v>236</v>
      </c>
      <c r="P10" s="99" t="s">
        <v>233</v>
      </c>
      <c r="Q10" s="99" t="s">
        <v>226</v>
      </c>
      <c r="R10" s="99" t="s">
        <v>222</v>
      </c>
      <c r="S10" s="99" t="s">
        <v>217</v>
      </c>
      <c r="T10" s="99" t="s">
        <v>208</v>
      </c>
      <c r="U10" s="99" t="s">
        <v>191</v>
      </c>
      <c r="V10" s="99" t="s">
        <v>188</v>
      </c>
      <c r="W10" s="99" t="s">
        <v>185</v>
      </c>
      <c r="X10" s="99" t="s">
        <v>181</v>
      </c>
      <c r="Y10" s="99" t="s">
        <v>177</v>
      </c>
      <c r="Z10" s="99" t="s">
        <v>174</v>
      </c>
      <c r="AA10" s="99" t="s">
        <v>171</v>
      </c>
      <c r="AB10" s="99" t="s">
        <v>168</v>
      </c>
      <c r="AC10" s="99" t="s">
        <v>163</v>
      </c>
      <c r="AD10" s="99" t="s">
        <v>161</v>
      </c>
      <c r="AE10" s="99" t="s">
        <v>159</v>
      </c>
      <c r="AF10" s="99" t="s">
        <v>146</v>
      </c>
    </row>
    <row r="11" spans="1:32" ht="13.5">
      <c r="B11" s="4" t="s">
        <v>44</v>
      </c>
      <c r="C11" s="11">
        <v>0.13</v>
      </c>
      <c r="D11" s="11">
        <v>0.128</v>
      </c>
      <c r="E11" s="11">
        <v>0.126</v>
      </c>
      <c r="F11" s="11">
        <v>0.125</v>
      </c>
      <c r="G11" s="11">
        <v>0.125</v>
      </c>
      <c r="H11" s="11">
        <v>0.125</v>
      </c>
      <c r="I11" s="11">
        <v>0.129</v>
      </c>
      <c r="J11" s="11">
        <v>0.127</v>
      </c>
      <c r="K11" s="11">
        <v>0.13</v>
      </c>
      <c r="L11" s="11">
        <v>0.13100000000000001</v>
      </c>
      <c r="M11" s="11">
        <v>0.13200000000000001</v>
      </c>
      <c r="N11" s="11">
        <v>0.13400000000000001</v>
      </c>
      <c r="O11" s="11">
        <v>0.13600000000000001</v>
      </c>
      <c r="P11" s="11">
        <v>0.13600000000000001</v>
      </c>
      <c r="Q11" s="11">
        <v>0.123</v>
      </c>
      <c r="R11" s="11">
        <v>0.121</v>
      </c>
      <c r="S11" s="11">
        <v>0.122</v>
      </c>
      <c r="T11" s="11">
        <v>0.124</v>
      </c>
      <c r="U11" s="11">
        <v>0.129</v>
      </c>
      <c r="V11" s="11">
        <v>0.13</v>
      </c>
      <c r="W11" s="11">
        <v>0.129</v>
      </c>
      <c r="X11" s="11">
        <v>0.128</v>
      </c>
      <c r="Y11" s="11">
        <v>0.128</v>
      </c>
      <c r="Z11" s="11">
        <v>0.126</v>
      </c>
      <c r="AA11" s="11">
        <v>0.124</v>
      </c>
      <c r="AB11" s="11">
        <v>0.12</v>
      </c>
      <c r="AC11" s="11">
        <v>0.121</v>
      </c>
      <c r="AD11" s="11">
        <v>0.12</v>
      </c>
      <c r="AE11" s="11">
        <v>0.11899999999999999</v>
      </c>
      <c r="AF11" s="11">
        <v>0.11700000000000001</v>
      </c>
    </row>
    <row r="12" spans="1:32" ht="13.5">
      <c r="B12" s="4" t="s">
        <v>45</v>
      </c>
      <c r="C12" s="11">
        <v>0.155</v>
      </c>
      <c r="D12" s="11">
        <v>0.151</v>
      </c>
      <c r="E12" s="11">
        <v>0.14699999999999999</v>
      </c>
      <c r="F12" s="11">
        <v>0.14399999999999999</v>
      </c>
      <c r="G12" s="11">
        <v>0.14499999999999999</v>
      </c>
      <c r="H12" s="11">
        <v>0.14499999999999999</v>
      </c>
      <c r="I12" s="11">
        <v>0.14899999999999999</v>
      </c>
      <c r="J12" s="11">
        <v>0.14699999999999999</v>
      </c>
      <c r="K12" s="11">
        <v>0.151</v>
      </c>
      <c r="L12" s="11">
        <v>0.151</v>
      </c>
      <c r="M12" s="11">
        <v>0.153</v>
      </c>
      <c r="N12" s="11">
        <v>0.155</v>
      </c>
      <c r="O12" s="11">
        <v>0.155</v>
      </c>
      <c r="P12" s="11">
        <v>0.155</v>
      </c>
      <c r="Q12" s="11">
        <v>0.13900000000000001</v>
      </c>
      <c r="R12" s="11">
        <v>0.13500000000000001</v>
      </c>
      <c r="S12" s="11">
        <v>0.13200000000000001</v>
      </c>
      <c r="T12" s="11">
        <v>0.13500000000000001</v>
      </c>
      <c r="U12" s="11">
        <v>0.14000000000000001</v>
      </c>
      <c r="V12" s="11">
        <v>0.14299999999999999</v>
      </c>
      <c r="W12" s="11">
        <v>0.14199999999999999</v>
      </c>
      <c r="X12" s="11">
        <v>0.14000000000000001</v>
      </c>
      <c r="Y12" s="11">
        <v>0.14199999999999999</v>
      </c>
      <c r="Z12" s="11">
        <v>0.14099999999999999</v>
      </c>
      <c r="AA12" s="11">
        <v>0.13900000000000001</v>
      </c>
      <c r="AB12" s="11">
        <v>0.13400000000000001</v>
      </c>
      <c r="AC12" s="11">
        <v>0.13500000000000001</v>
      </c>
      <c r="AD12" s="11">
        <v>0.13300000000000001</v>
      </c>
      <c r="AE12" s="11">
        <v>0.13300000000000001</v>
      </c>
      <c r="AF12" s="11">
        <v>0.13200000000000001</v>
      </c>
    </row>
    <row r="13" spans="1:32" ht="13.5">
      <c r="B13" s="4" t="s">
        <v>46</v>
      </c>
      <c r="C13" s="11">
        <v>0.17699999999999999</v>
      </c>
      <c r="D13" s="11">
        <v>0.17299999999999999</v>
      </c>
      <c r="E13" s="11">
        <v>0.17</v>
      </c>
      <c r="F13" s="11">
        <v>0.16700000000000001</v>
      </c>
      <c r="G13" s="11">
        <v>0.16700000000000001</v>
      </c>
      <c r="H13" s="11">
        <v>0.16900000000000001</v>
      </c>
      <c r="I13" s="11">
        <v>0.17100000000000001</v>
      </c>
      <c r="J13" s="11">
        <v>0.16700000000000001</v>
      </c>
      <c r="K13" s="11">
        <v>0.16900000000000001</v>
      </c>
      <c r="L13" s="11">
        <v>0.17100000000000001</v>
      </c>
      <c r="M13" s="11">
        <v>0.17299999999999999</v>
      </c>
      <c r="N13" s="11">
        <v>0.17799999999999999</v>
      </c>
      <c r="O13" s="11">
        <v>0.17799999999999999</v>
      </c>
      <c r="P13" s="11">
        <v>0.17899999999999999</v>
      </c>
      <c r="Q13" s="11">
        <v>0.16200000000000001</v>
      </c>
      <c r="R13" s="11">
        <v>0.159</v>
      </c>
      <c r="S13" s="11">
        <v>0.157</v>
      </c>
      <c r="T13" s="11">
        <v>0.16</v>
      </c>
      <c r="U13" s="11">
        <v>0.16400000000000001</v>
      </c>
      <c r="V13" s="11">
        <v>0.16600000000000001</v>
      </c>
      <c r="W13" s="11">
        <v>0.16500000000000001</v>
      </c>
      <c r="X13" s="11">
        <v>0.16200000000000001</v>
      </c>
      <c r="Y13" s="11">
        <v>0.16400000000000001</v>
      </c>
      <c r="Z13" s="11">
        <v>0.16300000000000001</v>
      </c>
      <c r="AA13" s="11">
        <v>0.159</v>
      </c>
      <c r="AB13" s="11">
        <v>0.155</v>
      </c>
      <c r="AC13" s="11">
        <v>0.155</v>
      </c>
      <c r="AD13" s="11">
        <v>0.154</v>
      </c>
      <c r="AE13" s="11">
        <v>0.152</v>
      </c>
      <c r="AF13" s="11">
        <v>0.151</v>
      </c>
    </row>
    <row r="15" spans="1:32" ht="13.5">
      <c r="B15" s="164"/>
      <c r="C15" s="164"/>
      <c r="D15" s="164"/>
      <c r="E15" s="164"/>
      <c r="F15" s="164"/>
      <c r="G15" s="164"/>
      <c r="H15" s="164"/>
      <c r="I15" s="164"/>
      <c r="J15" s="164"/>
      <c r="K15" s="164"/>
      <c r="L15" s="164"/>
      <c r="M15" s="164"/>
      <c r="N15" s="164"/>
      <c r="O15" s="164"/>
      <c r="P15" s="164"/>
      <c r="Q15" s="164"/>
      <c r="R15" s="164"/>
      <c r="S15" s="4"/>
      <c r="T15" s="4"/>
      <c r="U15" s="4"/>
      <c r="V15" s="4"/>
      <c r="W15" s="4"/>
      <c r="X15" s="4"/>
      <c r="Y15" s="4"/>
      <c r="Z15" s="4"/>
      <c r="AA15" s="4"/>
      <c r="AB15" s="4"/>
      <c r="AC15" s="4"/>
      <c r="AD15" s="4"/>
      <c r="AE15" s="4"/>
    </row>
    <row r="16" spans="1:32" ht="13.5">
      <c r="B16" s="107" t="s">
        <v>449</v>
      </c>
      <c r="C16" s="107"/>
      <c r="D16" s="107"/>
      <c r="E16" s="107"/>
      <c r="F16" s="107"/>
      <c r="G16" s="107"/>
      <c r="H16" s="107"/>
    </row>
    <row r="17" spans="2:19" ht="13.5">
      <c r="B17" s="107" t="s">
        <v>338</v>
      </c>
      <c r="C17" s="107"/>
      <c r="D17" s="107"/>
      <c r="E17" s="107"/>
      <c r="F17" s="107"/>
      <c r="G17" s="107"/>
    </row>
    <row r="22" spans="2:19">
      <c r="S22" s="103"/>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I6"/>
  <sheetViews>
    <sheetView showGridLines="0" zoomScaleNormal="110" workbookViewId="0">
      <selection activeCell="G20" sqref="G20"/>
    </sheetView>
  </sheetViews>
  <sheetFormatPr baseColWidth="10" defaultColWidth="11.42578125" defaultRowHeight="12.75"/>
  <cols>
    <col min="1" max="1" width="1.140625" customWidth="1"/>
    <col min="2" max="2" width="37.85546875" customWidth="1"/>
    <col min="3" max="3" width="16.7109375" customWidth="1"/>
    <col min="4" max="4" width="4.7109375" bestFit="1" customWidth="1"/>
    <col min="5" max="5" width="6.140625" customWidth="1"/>
    <col min="6" max="6" width="4.7109375" bestFit="1" customWidth="1"/>
    <col min="7" max="8" width="7.42578125" customWidth="1"/>
    <col min="9" max="9" width="7" customWidth="1"/>
    <col min="10" max="45" width="7.5703125" customWidth="1"/>
    <col min="46" max="61" width="8.85546875" customWidth="1"/>
  </cols>
  <sheetData>
    <row r="1" spans="1:61"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61" ht="16.5" customHeight="1"/>
    <row r="3" spans="1:61" ht="13.5">
      <c r="B3" s="96" t="s">
        <v>18</v>
      </c>
      <c r="C3" s="97" t="s">
        <v>442</v>
      </c>
      <c r="D3" s="97" t="s">
        <v>371</v>
      </c>
      <c r="E3" s="97" t="s">
        <v>362</v>
      </c>
      <c r="F3" s="97" t="s">
        <v>352</v>
      </c>
      <c r="G3" s="97" t="s">
        <v>340</v>
      </c>
      <c r="H3" s="97" t="s">
        <v>289</v>
      </c>
      <c r="I3" s="97" t="s">
        <v>287</v>
      </c>
      <c r="J3" s="97" t="s">
        <v>275</v>
      </c>
      <c r="K3" s="97" t="s">
        <v>270</v>
      </c>
      <c r="L3" s="97" t="s">
        <v>256</v>
      </c>
      <c r="M3" s="97" t="s">
        <v>253</v>
      </c>
      <c r="N3" s="97" t="s">
        <v>245</v>
      </c>
      <c r="O3" s="97" t="s">
        <v>237</v>
      </c>
      <c r="P3" s="97" t="s">
        <v>227</v>
      </c>
      <c r="Q3" s="97" t="s">
        <v>219</v>
      </c>
      <c r="R3" s="97" t="s">
        <v>220</v>
      </c>
      <c r="S3" s="97" t="s">
        <v>218</v>
      </c>
      <c r="T3" s="97" t="s">
        <v>192</v>
      </c>
      <c r="U3" s="97" t="s">
        <v>189</v>
      </c>
      <c r="V3" s="97" t="s">
        <v>186</v>
      </c>
      <c r="W3" s="97" t="s">
        <v>184</v>
      </c>
      <c r="X3" s="97" t="s">
        <v>182</v>
      </c>
      <c r="Y3" s="97" t="s">
        <v>175</v>
      </c>
      <c r="Z3" s="97" t="s">
        <v>172</v>
      </c>
      <c r="AA3" s="97" t="s">
        <v>169</v>
      </c>
      <c r="AB3" s="97" t="s">
        <v>165</v>
      </c>
      <c r="AC3" s="97" t="s">
        <v>162</v>
      </c>
      <c r="AD3" s="97" t="s">
        <v>160</v>
      </c>
      <c r="AE3" s="97" t="s">
        <v>150</v>
      </c>
      <c r="AF3" s="97" t="s">
        <v>149</v>
      </c>
      <c r="AG3" s="97" t="s">
        <v>144</v>
      </c>
      <c r="AH3" s="97" t="s">
        <v>139</v>
      </c>
      <c r="AI3" s="97" t="s">
        <v>131</v>
      </c>
      <c r="AJ3" s="97" t="s">
        <v>124</v>
      </c>
      <c r="AK3" s="97" t="s">
        <v>121</v>
      </c>
      <c r="AL3" s="97" t="s">
        <v>120</v>
      </c>
      <c r="AM3" s="97" t="s">
        <v>118</v>
      </c>
      <c r="AN3" s="97" t="s">
        <v>116</v>
      </c>
      <c r="AO3" s="97" t="s">
        <v>114</v>
      </c>
      <c r="AP3" s="97" t="s">
        <v>100</v>
      </c>
      <c r="AQ3" s="97" t="s">
        <v>98</v>
      </c>
      <c r="AR3" s="97" t="s">
        <v>95</v>
      </c>
      <c r="AS3" s="97" t="s">
        <v>94</v>
      </c>
      <c r="AT3" s="97" t="s">
        <v>91</v>
      </c>
      <c r="AU3" s="97" t="s">
        <v>89</v>
      </c>
      <c r="AV3" s="97" t="s">
        <v>82</v>
      </c>
      <c r="AW3" s="97" t="s">
        <v>75</v>
      </c>
      <c r="AX3" s="97" t="s">
        <v>72</v>
      </c>
      <c r="AY3" s="97" t="s">
        <v>69</v>
      </c>
      <c r="AZ3" s="97" t="s">
        <v>66</v>
      </c>
      <c r="BA3" s="97" t="s">
        <v>64</v>
      </c>
      <c r="BB3" s="97" t="s">
        <v>62</v>
      </c>
      <c r="BC3" s="97" t="s">
        <v>60</v>
      </c>
      <c r="BD3" s="97" t="s">
        <v>58</v>
      </c>
      <c r="BE3" s="97" t="s">
        <v>56</v>
      </c>
      <c r="BF3" s="97" t="s">
        <v>54</v>
      </c>
      <c r="BG3" s="97" t="s">
        <v>52</v>
      </c>
      <c r="BH3" s="97" t="s">
        <v>49</v>
      </c>
      <c r="BI3" s="98" t="s">
        <v>16</v>
      </c>
    </row>
    <row r="4" spans="1:61" ht="2.25" customHeight="1">
      <c r="B4" s="6"/>
      <c r="C4" s="6"/>
      <c r="D4" s="6"/>
      <c r="E4" s="6"/>
      <c r="F4" s="6"/>
      <c r="G4" s="6"/>
      <c r="H4" s="6"/>
      <c r="I4" s="6"/>
      <c r="J4" s="6"/>
      <c r="K4" s="6"/>
      <c r="L4" s="6"/>
      <c r="M4" s="6"/>
      <c r="N4" s="6"/>
      <c r="O4" s="6"/>
      <c r="P4" s="6"/>
      <c r="Q4" s="6"/>
      <c r="R4" s="6"/>
      <c r="S4" s="6"/>
      <c r="T4" s="6"/>
      <c r="U4" s="6"/>
      <c r="V4" s="6"/>
      <c r="W4" s="6"/>
      <c r="X4" s="6"/>
      <c r="Y4" s="6"/>
      <c r="Z4" s="6"/>
      <c r="AK4" s="6"/>
      <c r="AL4" s="6"/>
      <c r="AM4" s="6"/>
      <c r="AN4" s="6"/>
      <c r="AO4" s="6"/>
      <c r="AP4" s="6"/>
      <c r="AQ4" s="6"/>
      <c r="AR4" s="6"/>
      <c r="AS4" s="6"/>
    </row>
    <row r="5" spans="1:61">
      <c r="B5" s="23" t="s">
        <v>80</v>
      </c>
      <c r="C5">
        <v>34</v>
      </c>
      <c r="D5">
        <v>31</v>
      </c>
      <c r="E5">
        <v>34</v>
      </c>
      <c r="F5">
        <v>34</v>
      </c>
      <c r="G5">
        <v>33</v>
      </c>
      <c r="H5">
        <v>34</v>
      </c>
      <c r="I5">
        <v>32</v>
      </c>
      <c r="J5">
        <v>31</v>
      </c>
      <c r="K5">
        <v>30</v>
      </c>
      <c r="L5">
        <v>36</v>
      </c>
      <c r="M5">
        <v>28</v>
      </c>
      <c r="N5">
        <v>33</v>
      </c>
      <c r="O5">
        <v>31</v>
      </c>
      <c r="P5">
        <v>33</v>
      </c>
      <c r="Q5">
        <v>33</v>
      </c>
      <c r="R5">
        <v>34</v>
      </c>
      <c r="S5">
        <v>34</v>
      </c>
      <c r="T5">
        <v>33</v>
      </c>
      <c r="U5">
        <v>32</v>
      </c>
      <c r="V5">
        <v>31</v>
      </c>
      <c r="W5">
        <v>33</v>
      </c>
      <c r="X5">
        <v>55</v>
      </c>
      <c r="Y5">
        <v>45</v>
      </c>
      <c r="Z5">
        <v>46</v>
      </c>
      <c r="AA5">
        <v>54</v>
      </c>
      <c r="AB5">
        <v>35</v>
      </c>
      <c r="AC5">
        <v>26</v>
      </c>
      <c r="AD5">
        <v>25</v>
      </c>
      <c r="AE5">
        <v>20</v>
      </c>
      <c r="AF5">
        <v>23</v>
      </c>
      <c r="AG5">
        <v>27</v>
      </c>
      <c r="AH5">
        <v>23</v>
      </c>
      <c r="AI5">
        <v>24</v>
      </c>
      <c r="AJ5">
        <v>25</v>
      </c>
      <c r="AK5">
        <v>22</v>
      </c>
      <c r="AL5">
        <v>22</v>
      </c>
      <c r="AM5">
        <v>27</v>
      </c>
      <c r="AN5">
        <v>31</v>
      </c>
      <c r="AO5">
        <v>31</v>
      </c>
      <c r="AP5">
        <v>28</v>
      </c>
      <c r="AQ5">
        <v>34</v>
      </c>
      <c r="AR5">
        <v>43</v>
      </c>
      <c r="AS5">
        <v>43</v>
      </c>
      <c r="AT5">
        <v>43</v>
      </c>
      <c r="AU5">
        <v>37</v>
      </c>
      <c r="AV5">
        <v>31</v>
      </c>
      <c r="AW5">
        <v>28</v>
      </c>
      <c r="AX5">
        <v>29</v>
      </c>
      <c r="AY5">
        <v>36</v>
      </c>
      <c r="AZ5">
        <v>33</v>
      </c>
      <c r="BA5">
        <v>35</v>
      </c>
      <c r="BB5">
        <v>35</v>
      </c>
      <c r="BC5">
        <v>42</v>
      </c>
      <c r="BD5">
        <v>32</v>
      </c>
      <c r="BE5">
        <v>34</v>
      </c>
      <c r="BF5">
        <v>40</v>
      </c>
      <c r="BG5">
        <v>46</v>
      </c>
      <c r="BH5">
        <v>48</v>
      </c>
      <c r="BI5">
        <v>52</v>
      </c>
    </row>
    <row r="6" spans="1:61" ht="14.2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L6" s="7"/>
      <c r="AM6" s="7"/>
      <c r="AN6" s="7"/>
      <c r="AO6" s="7"/>
      <c r="AP6" s="7"/>
      <c r="AQ6" s="7"/>
      <c r="AR6" s="7"/>
      <c r="AS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J28"/>
  <sheetViews>
    <sheetView showGridLines="0" zoomScale="85" zoomScaleNormal="85" zoomScaleSheetLayoutView="85" workbookViewId="0">
      <selection activeCell="J15" sqref="J15"/>
    </sheetView>
  </sheetViews>
  <sheetFormatPr baseColWidth="10" defaultColWidth="11.42578125" defaultRowHeight="16.5"/>
  <cols>
    <col min="1" max="1" width="1.85546875" style="63" customWidth="1"/>
    <col min="2" max="2" width="77.28515625" style="63" bestFit="1" customWidth="1"/>
    <col min="3" max="8" width="10.140625" style="63" customWidth="1"/>
    <col min="9" max="16384" width="11.42578125" style="63"/>
  </cols>
  <sheetData>
    <row r="5" spans="1:10" ht="16.5" customHeight="1">
      <c r="B5" s="92"/>
      <c r="C5" s="92"/>
      <c r="D5" s="92"/>
      <c r="E5" s="92"/>
      <c r="F5" s="92"/>
      <c r="G5" s="49"/>
      <c r="H5" s="49"/>
    </row>
    <row r="6" spans="1:10" ht="23.25">
      <c r="A6" s="50"/>
      <c r="B6" s="411" t="s">
        <v>379</v>
      </c>
      <c r="C6" s="411"/>
      <c r="D6" s="411"/>
      <c r="E6" s="411"/>
      <c r="F6" s="411"/>
      <c r="G6" s="411"/>
      <c r="H6" s="411"/>
      <c r="I6" s="411"/>
      <c r="J6" s="411"/>
    </row>
    <row r="7" spans="1:10">
      <c r="B7" s="95"/>
      <c r="C7" s="95"/>
      <c r="D7" s="95"/>
      <c r="E7" s="95"/>
      <c r="F7" s="95"/>
      <c r="G7" s="95"/>
      <c r="H7" s="95"/>
      <c r="I7" s="95"/>
    </row>
    <row r="8" spans="1:10" ht="18.75">
      <c r="B8" s="337" t="s">
        <v>18</v>
      </c>
      <c r="C8" s="338" t="s">
        <v>392</v>
      </c>
      <c r="D8" s="338" t="s">
        <v>374</v>
      </c>
      <c r="E8" s="338" t="s">
        <v>363</v>
      </c>
      <c r="F8" s="338" t="s">
        <v>364</v>
      </c>
      <c r="G8" s="338" t="s">
        <v>356</v>
      </c>
      <c r="H8" s="338" t="s">
        <v>343</v>
      </c>
      <c r="I8" s="338" t="s">
        <v>291</v>
      </c>
    </row>
    <row r="9" spans="1:10" ht="18.75">
      <c r="B9" s="339" t="s">
        <v>164</v>
      </c>
      <c r="C9" s="342"/>
      <c r="D9" s="342"/>
      <c r="E9" s="342"/>
      <c r="F9" s="342"/>
      <c r="G9" s="342"/>
      <c r="H9" s="342"/>
      <c r="I9" s="342"/>
    </row>
    <row r="10" spans="1:10" ht="18.75">
      <c r="B10" s="340" t="s">
        <v>32</v>
      </c>
      <c r="C10" s="342">
        <v>14091000.663749998</v>
      </c>
      <c r="D10" s="342">
        <v>14055999.336250003</v>
      </c>
      <c r="E10" s="342">
        <v>51222871.932729125</v>
      </c>
      <c r="F10" s="342">
        <v>13112990.779026072</v>
      </c>
      <c r="G10" s="342">
        <v>12569252.113130873</v>
      </c>
      <c r="H10" s="342">
        <v>12580830.357563363</v>
      </c>
      <c r="I10" s="342">
        <v>12959798.683008816</v>
      </c>
    </row>
    <row r="11" spans="1:10" ht="18.75">
      <c r="B11" s="341" t="s">
        <v>33</v>
      </c>
      <c r="C11" s="343">
        <v>-7986000.0281374007</v>
      </c>
      <c r="D11" s="343">
        <v>-8709999.9718625974</v>
      </c>
      <c r="E11" s="343">
        <v>-31373978.594925508</v>
      </c>
      <c r="F11" s="343">
        <v>-8274961.4199130246</v>
      </c>
      <c r="G11" s="343">
        <v>-7609991.3558714669</v>
      </c>
      <c r="H11" s="343">
        <v>-7231992.5184517903</v>
      </c>
      <c r="I11" s="343">
        <v>-8257033.300689226</v>
      </c>
    </row>
    <row r="12" spans="1:10" ht="18.75">
      <c r="B12" s="340" t="s">
        <v>151</v>
      </c>
      <c r="C12" s="342">
        <v>6105000.6356125968</v>
      </c>
      <c r="D12" s="342">
        <v>5345999.364387406</v>
      </c>
      <c r="E12" s="342">
        <v>19848893.337803621</v>
      </c>
      <c r="F12" s="342">
        <v>4838029.3591130478</v>
      </c>
      <c r="G12" s="342">
        <v>4959260.7572594071</v>
      </c>
      <c r="H12" s="342">
        <v>5348837.839111574</v>
      </c>
      <c r="I12" s="342">
        <v>4702765.382319591</v>
      </c>
    </row>
    <row r="13" spans="1:10" ht="18.75">
      <c r="B13" s="341" t="s">
        <v>152</v>
      </c>
      <c r="C13" s="343">
        <v>-948999.88605876698</v>
      </c>
      <c r="D13" s="343">
        <v>-922000.11394122697</v>
      </c>
      <c r="E13" s="343">
        <v>-3350000.0880784951</v>
      </c>
      <c r="F13" s="343">
        <v>-795000.05805121094</v>
      </c>
      <c r="G13" s="343">
        <v>-904999.36539915798</v>
      </c>
      <c r="H13" s="343">
        <v>-884000.67349556996</v>
      </c>
      <c r="I13" s="343">
        <v>-765999.991132556</v>
      </c>
    </row>
    <row r="14" spans="1:10" ht="18.75">
      <c r="B14" s="344" t="s">
        <v>375</v>
      </c>
      <c r="C14" s="343">
        <v>-99000</v>
      </c>
      <c r="D14" s="343">
        <v>-245000</v>
      </c>
      <c r="E14" s="343">
        <v>-203000</v>
      </c>
      <c r="F14" s="343">
        <v>-74000</v>
      </c>
      <c r="G14" s="343">
        <v>-14000</v>
      </c>
      <c r="H14" s="343">
        <v>-100000</v>
      </c>
      <c r="I14" s="343">
        <v>-15000</v>
      </c>
    </row>
    <row r="15" spans="1:10" ht="18.75">
      <c r="B15" s="340" t="s">
        <v>153</v>
      </c>
      <c r="C15" s="342">
        <v>5057000.7495538304</v>
      </c>
      <c r="D15" s="342">
        <v>4178999.250446179</v>
      </c>
      <c r="E15" s="342">
        <v>16295893.249725124</v>
      </c>
      <c r="F15" s="342">
        <v>3969029.301061837</v>
      </c>
      <c r="G15" s="342">
        <v>4040261.391860249</v>
      </c>
      <c r="H15" s="342">
        <v>4364837.1656160038</v>
      </c>
      <c r="I15" s="342">
        <v>3921765.391187035</v>
      </c>
    </row>
    <row r="16" spans="1:10" ht="18">
      <c r="B16" s="345" t="s">
        <v>154</v>
      </c>
      <c r="C16" s="346">
        <v>306000</v>
      </c>
      <c r="D16" s="346">
        <v>153000</v>
      </c>
      <c r="E16" s="346">
        <v>777009.06918315799</v>
      </c>
      <c r="F16" s="346">
        <v>136009.364411847</v>
      </c>
      <c r="G16" s="346">
        <v>220986.481325217</v>
      </c>
      <c r="H16" s="346">
        <v>256013.43868202899</v>
      </c>
      <c r="I16" s="346">
        <v>163999.784764065</v>
      </c>
    </row>
    <row r="17" spans="2:9" ht="18.75">
      <c r="B17" s="341" t="s">
        <v>155</v>
      </c>
      <c r="C17" s="343">
        <v>699880</v>
      </c>
      <c r="D17" s="343">
        <v>276000</v>
      </c>
      <c r="E17" s="343">
        <v>-7997.5574749260004</v>
      </c>
      <c r="F17" s="343">
        <v>-120997.959782149</v>
      </c>
      <c r="G17" s="343">
        <v>23000.433373422002</v>
      </c>
      <c r="H17" s="343">
        <v>-64000.031066199001</v>
      </c>
      <c r="I17" s="343">
        <v>154000</v>
      </c>
    </row>
    <row r="18" spans="2:9" ht="18.75">
      <c r="B18" s="340" t="s">
        <v>156</v>
      </c>
      <c r="C18" s="342">
        <v>6062880.7495538304</v>
      </c>
      <c r="D18" s="342">
        <v>4607999.250446179</v>
      </c>
      <c r="E18" s="342">
        <v>17064904.761433356</v>
      </c>
      <c r="F18" s="342">
        <v>3984040.705691535</v>
      </c>
      <c r="G18" s="342">
        <v>4284248.3065588884</v>
      </c>
      <c r="H18" s="342">
        <v>4556850.573231834</v>
      </c>
      <c r="I18" s="342">
        <v>4239765.1759511</v>
      </c>
    </row>
    <row r="19" spans="2:9" ht="18.75">
      <c r="B19" s="341" t="s">
        <v>157</v>
      </c>
      <c r="C19" s="349">
        <v>-1566000</v>
      </c>
      <c r="D19" s="349">
        <v>-1305000</v>
      </c>
      <c r="E19" s="349">
        <v>-4207000</v>
      </c>
      <c r="F19" s="349">
        <v>-843000</v>
      </c>
      <c r="G19" s="349">
        <v>-1076000</v>
      </c>
      <c r="H19" s="349">
        <v>-1139000</v>
      </c>
      <c r="I19" s="349">
        <v>-1149000</v>
      </c>
    </row>
    <row r="20" spans="2:9" ht="18.75">
      <c r="B20" s="341" t="s">
        <v>143</v>
      </c>
      <c r="C20" s="343">
        <v>-152000</v>
      </c>
      <c r="D20" s="343">
        <v>-86000</v>
      </c>
      <c r="E20" s="343">
        <v>-633000</v>
      </c>
      <c r="F20" s="343">
        <v>-169000</v>
      </c>
      <c r="G20" s="343">
        <v>-164000</v>
      </c>
      <c r="H20" s="343">
        <v>-160000</v>
      </c>
      <c r="I20" s="343">
        <v>-140000</v>
      </c>
    </row>
    <row r="21" spans="2:9" ht="18.75">
      <c r="B21" s="341" t="s">
        <v>228</v>
      </c>
      <c r="C21" s="343">
        <v>0</v>
      </c>
      <c r="D21" s="343">
        <v>0</v>
      </c>
      <c r="E21" s="343">
        <v>0</v>
      </c>
      <c r="F21" s="343">
        <v>0</v>
      </c>
      <c r="G21" s="343">
        <v>0</v>
      </c>
      <c r="H21" s="343">
        <v>0</v>
      </c>
      <c r="I21" s="343">
        <v>0</v>
      </c>
    </row>
    <row r="22" spans="2:9" ht="18.75">
      <c r="B22" s="340" t="s">
        <v>158</v>
      </c>
      <c r="C22" s="350">
        <v>4344880.7495538304</v>
      </c>
      <c r="D22" s="350">
        <v>3216999.250446179</v>
      </c>
      <c r="E22" s="350">
        <v>12224904.761433356</v>
      </c>
      <c r="F22" s="350">
        <v>2972040.705691535</v>
      </c>
      <c r="G22" s="350">
        <v>3044248.3065588879</v>
      </c>
      <c r="H22" s="350">
        <v>3257850.573231834</v>
      </c>
      <c r="I22" s="350">
        <v>2950765.1759511</v>
      </c>
    </row>
    <row r="23" spans="2:9" ht="18.75">
      <c r="B23" s="347"/>
      <c r="C23" s="351"/>
      <c r="D23" s="351"/>
      <c r="E23" s="351"/>
      <c r="F23" s="351"/>
      <c r="G23" s="351"/>
      <c r="H23" s="351"/>
      <c r="I23" s="351"/>
    </row>
    <row r="24" spans="2:9" ht="18.75">
      <c r="B24" s="348" t="s">
        <v>382</v>
      </c>
      <c r="C24" s="352">
        <v>0.56674470597974613</v>
      </c>
      <c r="D24" s="352">
        <v>0.61966422760136075</v>
      </c>
      <c r="E24" s="352">
        <v>0.61249940526819502</v>
      </c>
      <c r="F24" s="352">
        <v>0.63105065498472213</v>
      </c>
      <c r="G24" s="352">
        <v>0.60544504059405768</v>
      </c>
      <c r="H24" s="352">
        <v>0.57484222526727335</v>
      </c>
      <c r="I24" s="352">
        <v>0.63712666397470841</v>
      </c>
    </row>
    <row r="25" spans="2:9" ht="18.75">
      <c r="B25" s="344" t="s">
        <v>221</v>
      </c>
      <c r="C25" s="353">
        <v>858179845.86472738</v>
      </c>
      <c r="D25" s="353">
        <v>865807672.88203466</v>
      </c>
      <c r="E25" s="353">
        <v>832028145.86303794</v>
      </c>
      <c r="F25" s="353">
        <v>831627975.95594168</v>
      </c>
      <c r="G25" s="353">
        <v>828884013.6347127</v>
      </c>
      <c r="H25" s="353">
        <v>831518994.64852405</v>
      </c>
      <c r="I25" s="353">
        <v>836081599.21297359</v>
      </c>
    </row>
    <row r="26" spans="2:9" ht="18.75">
      <c r="B26" s="344" t="s">
        <v>195</v>
      </c>
      <c r="C26" s="353">
        <v>821633139.89419484</v>
      </c>
      <c r="D26" s="353">
        <v>805821165.96963251</v>
      </c>
      <c r="E26" s="353">
        <v>793286330.03356516</v>
      </c>
      <c r="F26" s="353">
        <v>799198531.43576348</v>
      </c>
      <c r="G26" s="353">
        <v>788715005.86934805</v>
      </c>
      <c r="H26" s="353">
        <v>787189120.69747448</v>
      </c>
      <c r="I26" s="353">
        <v>798042662.13167477</v>
      </c>
    </row>
    <row r="27" spans="2:9" ht="18.75">
      <c r="B27" s="344" t="s">
        <v>194</v>
      </c>
      <c r="C27" s="353">
        <v>964642309.46946299</v>
      </c>
      <c r="D27" s="353">
        <v>935752696.1166054</v>
      </c>
      <c r="E27" s="353">
        <v>937918120.39429677</v>
      </c>
      <c r="F27" s="353">
        <v>936965505.05502665</v>
      </c>
      <c r="G27" s="353">
        <v>937938242.98627555</v>
      </c>
      <c r="H27" s="353">
        <v>937377662.4237951</v>
      </c>
      <c r="I27" s="353">
        <v>939391071.11208951</v>
      </c>
    </row>
    <row r="28" spans="2:9" ht="18.75">
      <c r="B28" s="344" t="s">
        <v>196</v>
      </c>
      <c r="C28" s="354">
        <v>39.351368968284739</v>
      </c>
      <c r="D28" s="354">
        <v>39.412122618564993</v>
      </c>
      <c r="E28" s="354">
        <v>35.717404485907281</v>
      </c>
      <c r="F28" s="354">
        <v>33.939352249879335</v>
      </c>
      <c r="G28" s="354">
        <v>38.595264546107067</v>
      </c>
      <c r="H28" s="354">
        <v>37.722284578866393</v>
      </c>
      <c r="I28" s="354">
        <v>32.616873406119637</v>
      </c>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4:CD711"/>
  <sheetViews>
    <sheetView showGridLines="0" zoomScale="130" zoomScaleNormal="130" zoomScaleSheetLayoutView="80" workbookViewId="0">
      <selection activeCell="A7" sqref="A7:XFD7"/>
    </sheetView>
  </sheetViews>
  <sheetFormatPr baseColWidth="10" defaultColWidth="10.42578125" defaultRowHeight="13.5"/>
  <cols>
    <col min="1" max="1" width="69.140625" style="93" customWidth="1"/>
    <col min="2" max="2" width="10.42578125" style="59" customWidth="1"/>
    <col min="3" max="9" width="9.7109375" style="59" customWidth="1"/>
    <col min="10" max="82" width="10.42578125" style="57"/>
    <col min="83" max="16384" width="10.42578125" style="94"/>
  </cols>
  <sheetData>
    <row r="4" spans="1:17">
      <c r="J4" s="412"/>
      <c r="K4" s="412"/>
      <c r="L4" s="412"/>
      <c r="M4" s="412"/>
      <c r="N4" s="412"/>
      <c r="O4" s="412"/>
      <c r="P4" s="412"/>
      <c r="Q4" s="412"/>
    </row>
    <row r="5" spans="1:17">
      <c r="A5" s="369" t="s">
        <v>9</v>
      </c>
      <c r="B5" s="370"/>
      <c r="C5" s="374" t="s">
        <v>392</v>
      </c>
      <c r="D5" s="374" t="s">
        <v>374</v>
      </c>
      <c r="E5" s="374" t="s">
        <v>363</v>
      </c>
      <c r="F5" s="374" t="s">
        <v>364</v>
      </c>
      <c r="G5" s="374" t="s">
        <v>356</v>
      </c>
      <c r="H5" s="374" t="s">
        <v>343</v>
      </c>
      <c r="I5" s="374" t="s">
        <v>291</v>
      </c>
    </row>
    <row r="6" spans="1:17">
      <c r="A6" s="371" t="s">
        <v>393</v>
      </c>
      <c r="B6" s="372"/>
      <c r="C6" s="375"/>
      <c r="D6" s="375"/>
      <c r="E6" s="375"/>
      <c r="F6" s="375"/>
      <c r="G6" s="375"/>
      <c r="H6" s="375"/>
      <c r="I6" s="375"/>
    </row>
    <row r="7" spans="1:17">
      <c r="A7" s="373" t="s">
        <v>32</v>
      </c>
      <c r="B7" s="284"/>
      <c r="C7" s="285">
        <v>7156206.6669263747</v>
      </c>
      <c r="D7" s="285">
        <v>7059841.5770343617</v>
      </c>
      <c r="E7" s="285">
        <v>27471796.298351981</v>
      </c>
      <c r="F7" s="285">
        <v>7124932.7873731405</v>
      </c>
      <c r="G7" s="285">
        <v>6806092.1717595942</v>
      </c>
      <c r="H7" s="285">
        <v>6816645.5183763001</v>
      </c>
      <c r="I7" s="285">
        <v>6724125.820842945</v>
      </c>
    </row>
    <row r="8" spans="1:17">
      <c r="A8" s="376" t="s">
        <v>33</v>
      </c>
      <c r="B8" s="47"/>
      <c r="C8" s="286">
        <v>-4085987.3512694268</v>
      </c>
      <c r="D8" s="286">
        <v>-4616450.9162571486</v>
      </c>
      <c r="E8" s="286">
        <v>-16437460.085179526</v>
      </c>
      <c r="F8" s="286">
        <v>-4063005.90686735</v>
      </c>
      <c r="G8" s="286">
        <v>-3949366.3363269977</v>
      </c>
      <c r="H8" s="286">
        <v>-3928352.2823831113</v>
      </c>
      <c r="I8" s="286">
        <v>-4496735.5596020669</v>
      </c>
    </row>
    <row r="9" spans="1:17">
      <c r="A9" s="373" t="s">
        <v>34</v>
      </c>
      <c r="B9" s="284"/>
      <c r="C9" s="287">
        <v>3070219.3156569479</v>
      </c>
      <c r="D9" s="287">
        <v>2443390.6607772131</v>
      </c>
      <c r="E9" s="287">
        <v>11034336.213172454</v>
      </c>
      <c r="F9" s="287">
        <v>3061926.88050579</v>
      </c>
      <c r="G9" s="287">
        <v>2856725.835432596</v>
      </c>
      <c r="H9" s="287">
        <v>2888293.2359931897</v>
      </c>
      <c r="I9" s="287">
        <v>2227390.2612408781</v>
      </c>
    </row>
    <row r="10" spans="1:17">
      <c r="A10" s="376" t="s">
        <v>152</v>
      </c>
      <c r="B10" s="47"/>
      <c r="C10" s="286">
        <v>-766894.55794329499</v>
      </c>
      <c r="D10" s="286">
        <v>-753900.99985194509</v>
      </c>
      <c r="E10" s="286">
        <v>-2841775.3478528489</v>
      </c>
      <c r="F10" s="286">
        <v>-699487.72648277204</v>
      </c>
      <c r="G10" s="286">
        <v>-700387.52862422296</v>
      </c>
      <c r="H10" s="286">
        <v>-747372.05100331001</v>
      </c>
      <c r="I10" s="286">
        <v>-694528.04174254392</v>
      </c>
    </row>
    <row r="11" spans="1:17">
      <c r="A11" s="376" t="s">
        <v>380</v>
      </c>
      <c r="B11" s="47"/>
      <c r="C11" s="286">
        <v>-40116.656186555003</v>
      </c>
      <c r="D11" s="286">
        <v>-25561.997621777999</v>
      </c>
      <c r="E11" s="286">
        <v>-216397.59846484399</v>
      </c>
      <c r="F11" s="286">
        <v>-87331.092436864012</v>
      </c>
      <c r="G11" s="286">
        <v>-14700.216209632001</v>
      </c>
      <c r="H11" s="286">
        <v>-98916.593215391011</v>
      </c>
      <c r="I11" s="286">
        <v>-15449.696602956999</v>
      </c>
    </row>
    <row r="12" spans="1:17">
      <c r="A12" s="373" t="s">
        <v>36</v>
      </c>
      <c r="B12" s="284"/>
      <c r="C12" s="285">
        <v>2263208.1015270981</v>
      </c>
      <c r="D12" s="285">
        <v>1663927.66330349</v>
      </c>
      <c r="E12" s="285">
        <v>7976163.2668547612</v>
      </c>
      <c r="F12" s="285">
        <v>2275108.0615861537</v>
      </c>
      <c r="G12" s="285">
        <v>2141638.0905987411</v>
      </c>
      <c r="H12" s="285">
        <v>2042004.591774489</v>
      </c>
      <c r="I12" s="285">
        <v>1517412.5228953771</v>
      </c>
    </row>
    <row r="13" spans="1:17">
      <c r="A13" s="376" t="s">
        <v>81</v>
      </c>
      <c r="B13" s="47"/>
      <c r="C13" s="288">
        <v>156243.36619406802</v>
      </c>
      <c r="D13" s="288">
        <v>118969.507138018</v>
      </c>
      <c r="E13" s="288">
        <v>423034.52242048201</v>
      </c>
      <c r="F13" s="288">
        <v>79872.018321801996</v>
      </c>
      <c r="G13" s="288">
        <v>100142.907556907</v>
      </c>
      <c r="H13" s="288">
        <v>112949.22426820401</v>
      </c>
      <c r="I13" s="288">
        <v>130070.372273569</v>
      </c>
    </row>
    <row r="14" spans="1:17">
      <c r="A14" s="377" t="s">
        <v>37</v>
      </c>
      <c r="B14" s="53"/>
      <c r="C14" s="288">
        <v>-88297.539883863006</v>
      </c>
      <c r="D14" s="288">
        <v>-97403.79390680301</v>
      </c>
      <c r="E14" s="288">
        <v>-222251.465603363</v>
      </c>
      <c r="F14" s="288">
        <v>-112156.412684269</v>
      </c>
      <c r="G14" s="288">
        <v>32874.575175933001</v>
      </c>
      <c r="H14" s="288">
        <v>-64845.649619757998</v>
      </c>
      <c r="I14" s="288">
        <v>-78123.978475269003</v>
      </c>
    </row>
    <row r="15" spans="1:17">
      <c r="A15" s="373" t="s">
        <v>38</v>
      </c>
      <c r="B15" s="284"/>
      <c r="C15" s="285">
        <v>2331153.9278373029</v>
      </c>
      <c r="D15" s="285">
        <v>1685493.3765347051</v>
      </c>
      <c r="E15" s="285">
        <v>8176946.3236718811</v>
      </c>
      <c r="F15" s="285">
        <v>2242823.6672236873</v>
      </c>
      <c r="G15" s="285">
        <v>2274655.573331581</v>
      </c>
      <c r="H15" s="285">
        <v>2090108.1664229352</v>
      </c>
      <c r="I15" s="285">
        <v>1569358.9166936772</v>
      </c>
    </row>
    <row r="16" spans="1:17">
      <c r="A16" s="376" t="s">
        <v>446</v>
      </c>
      <c r="B16" s="284"/>
      <c r="C16" s="288">
        <v>-107499.36198402802</v>
      </c>
      <c r="D16" s="288">
        <v>-87682.496655046009</v>
      </c>
      <c r="E16" s="288">
        <v>-344914.34187828843</v>
      </c>
      <c r="F16" s="288">
        <v>-86427.163520345464</v>
      </c>
      <c r="G16" s="288">
        <v>-90359.730453431141</v>
      </c>
      <c r="H16" s="288">
        <v>-88977.505170793273</v>
      </c>
      <c r="I16" s="288">
        <v>-79149.942733719014</v>
      </c>
    </row>
    <row r="17" spans="1:9">
      <c r="A17" s="373" t="s">
        <v>394</v>
      </c>
      <c r="B17" s="284"/>
      <c r="C17" s="285">
        <v>2223654.5658532749</v>
      </c>
      <c r="D17" s="285">
        <v>1597810.879879659</v>
      </c>
      <c r="E17" s="285">
        <v>7832031.9817935927</v>
      </c>
      <c r="F17" s="285">
        <v>2156396.5037033418</v>
      </c>
      <c r="G17" s="285">
        <v>2184295.8428781498</v>
      </c>
      <c r="H17" s="285">
        <v>2001130.6612521419</v>
      </c>
      <c r="I17" s="285">
        <v>1490208.9739599582</v>
      </c>
    </row>
    <row r="18" spans="1:9">
      <c r="A18" s="378"/>
      <c r="B18" s="289"/>
      <c r="C18" s="285"/>
      <c r="D18" s="285"/>
      <c r="E18" s="285"/>
      <c r="F18" s="285"/>
      <c r="G18" s="285"/>
      <c r="H18" s="285"/>
      <c r="I18" s="285"/>
    </row>
    <row r="19" spans="1:9">
      <c r="A19" s="379" t="s">
        <v>193</v>
      </c>
      <c r="B19" s="380"/>
      <c r="C19" s="382">
        <v>0.57097112219432</v>
      </c>
      <c r="D19" s="382">
        <v>0.6539029050275641</v>
      </c>
      <c r="E19" s="382">
        <v>0.59833947174999991</v>
      </c>
      <c r="F19" s="382">
        <v>0.57025182245478012</v>
      </c>
      <c r="G19" s="382">
        <v>0.58026929942471805</v>
      </c>
      <c r="H19" s="382">
        <v>0.57628818629237311</v>
      </c>
      <c r="I19" s="382">
        <v>0.66874649276541209</v>
      </c>
    </row>
    <row r="20" spans="1:9">
      <c r="A20" s="376" t="s">
        <v>221</v>
      </c>
      <c r="B20" s="47"/>
      <c r="C20" s="290">
        <v>659707311.73497176</v>
      </c>
      <c r="D20" s="290">
        <v>653290148.01925778</v>
      </c>
      <c r="E20" s="290">
        <v>648810477.50378752</v>
      </c>
      <c r="F20" s="290">
        <v>650960864.2869066</v>
      </c>
      <c r="G20" s="290">
        <v>650038152.84879422</v>
      </c>
      <c r="H20" s="290">
        <v>648428006.05243826</v>
      </c>
      <c r="I20" s="290">
        <v>645814886.82701111</v>
      </c>
    </row>
    <row r="21" spans="1:9">
      <c r="A21" s="376" t="s">
        <v>194</v>
      </c>
      <c r="B21" s="47"/>
      <c r="C21" s="290">
        <v>645171805.35277009</v>
      </c>
      <c r="D21" s="290">
        <v>642733403.45387781</v>
      </c>
      <c r="E21" s="290">
        <v>639784448.89500725</v>
      </c>
      <c r="F21" s="290">
        <v>639005839.83494544</v>
      </c>
      <c r="G21" s="290">
        <v>641189826.70149767</v>
      </c>
      <c r="H21" s="290">
        <v>639407305.22967827</v>
      </c>
      <c r="I21" s="290">
        <v>639534823.8139075</v>
      </c>
    </row>
    <row r="22" spans="1:9">
      <c r="A22" s="376" t="s">
        <v>195</v>
      </c>
      <c r="B22" s="47"/>
      <c r="C22" s="290">
        <v>573197043.61419475</v>
      </c>
      <c r="D22" s="290">
        <v>570254358.32288551</v>
      </c>
      <c r="E22" s="290">
        <v>566928863.84606254</v>
      </c>
      <c r="F22" s="290">
        <v>566477991.03076327</v>
      </c>
      <c r="G22" s="290">
        <v>565159333.02434778</v>
      </c>
      <c r="H22" s="290">
        <v>568010619.69747448</v>
      </c>
      <c r="I22" s="290">
        <v>568067511.63166475</v>
      </c>
    </row>
    <row r="23" spans="1:9">
      <c r="A23" s="376" t="s">
        <v>196</v>
      </c>
      <c r="B23" s="47"/>
      <c r="C23" s="282">
        <v>47.546687662457515</v>
      </c>
      <c r="D23" s="282">
        <v>46.918426570063623</v>
      </c>
      <c r="E23" s="282">
        <v>44.417699629319777</v>
      </c>
      <c r="F23" s="282">
        <v>43.785998992650271</v>
      </c>
      <c r="G23" s="282">
        <v>43.692990715542116</v>
      </c>
      <c r="H23" s="282">
        <v>46.754051440488453</v>
      </c>
      <c r="I23" s="282">
        <v>43.439576134458342</v>
      </c>
    </row>
    <row r="24" spans="1:9">
      <c r="A24" s="381" t="s">
        <v>395</v>
      </c>
      <c r="B24" s="47"/>
      <c r="C24" s="291">
        <v>56124156.020594351</v>
      </c>
      <c r="D24" s="291">
        <v>56041582.950820811</v>
      </c>
      <c r="E24" s="291">
        <v>56234377.957102448</v>
      </c>
      <c r="F24" s="291">
        <v>56234377.957102448</v>
      </c>
      <c r="G24" s="291">
        <v>56288398.573117159</v>
      </c>
      <c r="H24" s="291">
        <v>56368939.368321672</v>
      </c>
      <c r="I24" s="291">
        <v>56262795.826858222</v>
      </c>
    </row>
    <row r="25" spans="1:9">
      <c r="A25" s="376" t="s">
        <v>197</v>
      </c>
      <c r="B25" s="47"/>
      <c r="C25" s="291">
        <v>445367998.94348866</v>
      </c>
      <c r="D25" s="291">
        <v>442350059.50604385</v>
      </c>
      <c r="E25" s="291">
        <v>441620433.56481719</v>
      </c>
      <c r="F25" s="291">
        <v>441620433.56481719</v>
      </c>
      <c r="G25" s="291">
        <v>439199292.55467141</v>
      </c>
      <c r="H25" s="291">
        <v>441811014.4086585</v>
      </c>
      <c r="I25" s="291">
        <v>447120576.56760645</v>
      </c>
    </row>
    <row r="26" spans="1:9">
      <c r="A26" s="376"/>
      <c r="B26" s="47"/>
      <c r="C26" s="292"/>
      <c r="D26" s="292"/>
      <c r="E26" s="292"/>
      <c r="F26" s="292"/>
      <c r="G26" s="292"/>
      <c r="H26" s="292"/>
      <c r="I26" s="292"/>
    </row>
    <row r="27" spans="1:9">
      <c r="A27" s="369" t="s">
        <v>9</v>
      </c>
      <c r="B27" s="370"/>
      <c r="C27" s="374" t="s">
        <v>392</v>
      </c>
      <c r="D27" s="374" t="s">
        <v>374</v>
      </c>
      <c r="E27" s="374" t="s">
        <v>363</v>
      </c>
      <c r="F27" s="374" t="s">
        <v>364</v>
      </c>
      <c r="G27" s="374" t="s">
        <v>356</v>
      </c>
      <c r="H27" s="374" t="s">
        <v>343</v>
      </c>
      <c r="I27" s="374" t="s">
        <v>291</v>
      </c>
    </row>
    <row r="28" spans="1:9">
      <c r="A28" s="371" t="s">
        <v>396</v>
      </c>
      <c r="B28" s="372"/>
      <c r="C28" s="375"/>
      <c r="D28" s="375"/>
      <c r="E28" s="375"/>
      <c r="F28" s="375"/>
      <c r="G28" s="375"/>
      <c r="H28" s="375"/>
      <c r="I28" s="375"/>
    </row>
    <row r="29" spans="1:9">
      <c r="A29" s="373" t="s">
        <v>32</v>
      </c>
      <c r="B29" s="284"/>
      <c r="C29" s="285">
        <v>7155222.1993463747</v>
      </c>
      <c r="D29" s="285">
        <v>7059053.7486143615</v>
      </c>
      <c r="E29" s="285">
        <v>27479569.96290198</v>
      </c>
      <c r="F29" s="285">
        <v>7123360.9566031396</v>
      </c>
      <c r="G29" s="285">
        <v>6814551.894939594</v>
      </c>
      <c r="H29" s="285">
        <v>6817163.2795963008</v>
      </c>
      <c r="I29" s="285">
        <v>6724493.8317629453</v>
      </c>
    </row>
    <row r="30" spans="1:9">
      <c r="A30" s="376" t="s">
        <v>33</v>
      </c>
      <c r="B30" s="47"/>
      <c r="C30" s="286">
        <v>-4085987.3512694268</v>
      </c>
      <c r="D30" s="286">
        <v>-4616450.9162571486</v>
      </c>
      <c r="E30" s="286">
        <v>-16437460.085179526</v>
      </c>
      <c r="F30" s="286">
        <v>-4063005.90686735</v>
      </c>
      <c r="G30" s="286">
        <v>-3949366.3363269977</v>
      </c>
      <c r="H30" s="286">
        <v>-3928352.2823831113</v>
      </c>
      <c r="I30" s="286">
        <v>-4496735.5596020669</v>
      </c>
    </row>
    <row r="31" spans="1:9">
      <c r="A31" s="373" t="s">
        <v>34</v>
      </c>
      <c r="B31" s="284"/>
      <c r="C31" s="287">
        <v>3069234.848076948</v>
      </c>
      <c r="D31" s="287">
        <v>2442602.8323572129</v>
      </c>
      <c r="E31" s="287">
        <v>11042109.877722453</v>
      </c>
      <c r="F31" s="287">
        <v>3060355.0497357901</v>
      </c>
      <c r="G31" s="287">
        <v>2865185.5586125962</v>
      </c>
      <c r="H31" s="287">
        <v>2888810.99721319</v>
      </c>
      <c r="I31" s="287">
        <v>2227758.2721608779</v>
      </c>
    </row>
    <row r="32" spans="1:9">
      <c r="A32" s="376" t="s">
        <v>152</v>
      </c>
      <c r="B32" s="47"/>
      <c r="C32" s="286">
        <v>-766894.55794329499</v>
      </c>
      <c r="D32" s="286">
        <v>-753900.99985194509</v>
      </c>
      <c r="E32" s="286">
        <v>-2841775.3478528489</v>
      </c>
      <c r="F32" s="286">
        <v>-699487.72648277204</v>
      </c>
      <c r="G32" s="286">
        <v>-700387.52862422296</v>
      </c>
      <c r="H32" s="286">
        <v>-747372.05100331001</v>
      </c>
      <c r="I32" s="286">
        <v>-694528.04174254392</v>
      </c>
    </row>
    <row r="33" spans="1:9">
      <c r="A33" s="376" t="s">
        <v>380</v>
      </c>
      <c r="B33" s="47"/>
      <c r="C33" s="286">
        <v>-40116.656186555003</v>
      </c>
      <c r="D33" s="286">
        <v>-25561.997621777999</v>
      </c>
      <c r="E33" s="286">
        <v>-216397.59846484399</v>
      </c>
      <c r="F33" s="286">
        <v>-87331.092436864012</v>
      </c>
      <c r="G33" s="286">
        <v>-14700.216209632001</v>
      </c>
      <c r="H33" s="286">
        <v>-98916.593215391011</v>
      </c>
      <c r="I33" s="286">
        <v>-15449.696602956999</v>
      </c>
    </row>
    <row r="34" spans="1:9">
      <c r="A34" s="373" t="s">
        <v>36</v>
      </c>
      <c r="B34" s="284"/>
      <c r="C34" s="285">
        <v>2262223.6339470982</v>
      </c>
      <c r="D34" s="285">
        <v>1663139.8348834901</v>
      </c>
      <c r="E34" s="285">
        <v>7983936.931404762</v>
      </c>
      <c r="F34" s="285">
        <v>2273536.2308161538</v>
      </c>
      <c r="G34" s="285">
        <v>2150097.8137787413</v>
      </c>
      <c r="H34" s="285">
        <v>2042522.352994489</v>
      </c>
      <c r="I34" s="285">
        <v>1517780.5338153769</v>
      </c>
    </row>
    <row r="35" spans="1:9">
      <c r="A35" s="376" t="s">
        <v>81</v>
      </c>
      <c r="B35" s="47"/>
      <c r="C35" s="288">
        <v>156243.36619406802</v>
      </c>
      <c r="D35" s="288">
        <v>118969.507138018</v>
      </c>
      <c r="E35" s="288">
        <v>423034.52242048201</v>
      </c>
      <c r="F35" s="288">
        <v>79872.018321801996</v>
      </c>
      <c r="G35" s="288">
        <v>100142.907556907</v>
      </c>
      <c r="H35" s="288">
        <v>112949.22426820401</v>
      </c>
      <c r="I35" s="288">
        <v>130070.372273569</v>
      </c>
    </row>
    <row r="36" spans="1:9">
      <c r="A36" s="377" t="s">
        <v>37</v>
      </c>
      <c r="B36" s="53"/>
      <c r="C36" s="288">
        <v>-88297.539883863006</v>
      </c>
      <c r="D36" s="288">
        <v>-97403.79390680301</v>
      </c>
      <c r="E36" s="288">
        <v>-222251.465603363</v>
      </c>
      <c r="F36" s="288">
        <v>-112156.412684269</v>
      </c>
      <c r="G36" s="288">
        <v>32874.575175933001</v>
      </c>
      <c r="H36" s="288">
        <v>-64845.649619757998</v>
      </c>
      <c r="I36" s="288">
        <v>-78123.978475269003</v>
      </c>
    </row>
    <row r="37" spans="1:9">
      <c r="A37" s="373" t="s">
        <v>38</v>
      </c>
      <c r="B37" s="284"/>
      <c r="C37" s="285">
        <v>2330169.460257303</v>
      </c>
      <c r="D37" s="285">
        <v>1684705.5481147049</v>
      </c>
      <c r="E37" s="285">
        <v>8184719.98822188</v>
      </c>
      <c r="F37" s="285">
        <v>2241251.8364536869</v>
      </c>
      <c r="G37" s="285">
        <v>2283115.2965115812</v>
      </c>
      <c r="H37" s="285">
        <v>2090625.927642935</v>
      </c>
      <c r="I37" s="285">
        <v>1569726.927613677</v>
      </c>
    </row>
    <row r="38" spans="1:9">
      <c r="A38" s="376" t="s">
        <v>446</v>
      </c>
      <c r="B38" s="284"/>
      <c r="C38" s="288">
        <v>-107499.36198402802</v>
      </c>
      <c r="D38" s="288">
        <v>-87682.496655045776</v>
      </c>
      <c r="E38" s="288">
        <v>-344914.34187828749</v>
      </c>
      <c r="F38" s="288">
        <v>-86427.163520344999</v>
      </c>
      <c r="G38" s="288">
        <v>-90359.730453431141</v>
      </c>
      <c r="H38" s="288">
        <v>-88977.50517079304</v>
      </c>
      <c r="I38" s="288">
        <v>-79149.942733719014</v>
      </c>
    </row>
    <row r="39" spans="1:9">
      <c r="A39" s="373" t="s">
        <v>394</v>
      </c>
      <c r="B39" s="284"/>
      <c r="C39" s="285">
        <v>2222670.098273275</v>
      </c>
      <c r="D39" s="285">
        <v>1597023.0514596591</v>
      </c>
      <c r="E39" s="285">
        <v>7839805.6463435926</v>
      </c>
      <c r="F39" s="285">
        <v>2154824.6729333419</v>
      </c>
      <c r="G39" s="285">
        <v>2192755.56605815</v>
      </c>
      <c r="H39" s="285">
        <v>2001648.4224721419</v>
      </c>
      <c r="I39" s="285">
        <v>1490576.984879958</v>
      </c>
    </row>
    <row r="40" spans="1:9">
      <c r="A40" s="378"/>
      <c r="B40" s="289"/>
      <c r="C40" s="285"/>
      <c r="D40" s="285"/>
      <c r="E40" s="285"/>
      <c r="F40" s="285"/>
      <c r="G40" s="285"/>
      <c r="H40" s="285"/>
      <c r="I40" s="285"/>
    </row>
    <row r="41" spans="1:9">
      <c r="A41" s="379" t="s">
        <v>193</v>
      </c>
      <c r="B41" s="380"/>
      <c r="C41" s="382">
        <v>0.57104968055956096</v>
      </c>
      <c r="D41" s="382">
        <v>0.65397588411383367</v>
      </c>
      <c r="E41" s="382">
        <v>0.59817020817176025</v>
      </c>
      <c r="F41" s="382">
        <v>0.57037765341668767</v>
      </c>
      <c r="G41" s="382">
        <v>0.57954894132653834</v>
      </c>
      <c r="H41" s="382">
        <v>0.5762444174016822</v>
      </c>
      <c r="I41" s="382">
        <v>0.66870989432124561</v>
      </c>
    </row>
    <row r="42" spans="1:9">
      <c r="A42" s="376" t="s">
        <v>221</v>
      </c>
      <c r="B42" s="47"/>
      <c r="C42" s="290">
        <v>659707311.73497176</v>
      </c>
      <c r="D42" s="290">
        <v>653290148.01925778</v>
      </c>
      <c r="E42" s="290">
        <v>648810477.50378752</v>
      </c>
      <c r="F42" s="290">
        <v>650960864.2869066</v>
      </c>
      <c r="G42" s="290">
        <v>650038152.84879422</v>
      </c>
      <c r="H42" s="290">
        <v>648428006.05243826</v>
      </c>
      <c r="I42" s="290">
        <v>645814886.82701111</v>
      </c>
    </row>
    <row r="43" spans="1:9">
      <c r="A43" s="376" t="s">
        <v>194</v>
      </c>
      <c r="B43" s="47"/>
      <c r="C43" s="290">
        <v>645171805.35277009</v>
      </c>
      <c r="D43" s="290">
        <v>642733403.45387781</v>
      </c>
      <c r="E43" s="290">
        <v>639784448.89500725</v>
      </c>
      <c r="F43" s="290">
        <v>639005839.83494544</v>
      </c>
      <c r="G43" s="290">
        <v>641189826.70149767</v>
      </c>
      <c r="H43" s="290">
        <v>639407305.22967827</v>
      </c>
      <c r="I43" s="290">
        <v>639534823.8139075</v>
      </c>
    </row>
    <row r="44" spans="1:9">
      <c r="A44" s="376" t="s">
        <v>195</v>
      </c>
      <c r="B44" s="47"/>
      <c r="C44" s="290">
        <v>573197043.61419475</v>
      </c>
      <c r="D44" s="290">
        <v>570254358.32288551</v>
      </c>
      <c r="E44" s="290">
        <v>566928863.84606254</v>
      </c>
      <c r="F44" s="290">
        <v>566477991.03076327</v>
      </c>
      <c r="G44" s="290">
        <v>565159333.02434778</v>
      </c>
      <c r="H44" s="290">
        <v>568010619.69747448</v>
      </c>
      <c r="I44" s="290">
        <v>568067511.63166475</v>
      </c>
    </row>
    <row r="45" spans="1:9">
      <c r="A45" s="376" t="s">
        <v>196</v>
      </c>
      <c r="B45" s="47"/>
      <c r="C45" s="282">
        <v>47.546687662457515</v>
      </c>
      <c r="D45" s="282">
        <v>46.918426570063623</v>
      </c>
      <c r="E45" s="282">
        <v>44.417699629319777</v>
      </c>
      <c r="F45" s="282">
        <v>43.785998992650271</v>
      </c>
      <c r="G45" s="282">
        <v>43.692990715542116</v>
      </c>
      <c r="H45" s="282">
        <v>46.754051440488453</v>
      </c>
      <c r="I45" s="282">
        <v>43.439576134458342</v>
      </c>
    </row>
    <row r="46" spans="1:9">
      <c r="A46" s="381" t="s">
        <v>395</v>
      </c>
      <c r="B46" s="47"/>
      <c r="C46" s="291">
        <v>56124156.020594351</v>
      </c>
      <c r="D46" s="291">
        <v>56041582.950820811</v>
      </c>
      <c r="E46" s="291">
        <v>56234377.957102448</v>
      </c>
      <c r="F46" s="291">
        <v>56234377.957102448</v>
      </c>
      <c r="G46" s="291">
        <v>56288398.573117159</v>
      </c>
      <c r="H46" s="291">
        <v>56368939.368321672</v>
      </c>
      <c r="I46" s="291">
        <v>56262795.826858222</v>
      </c>
    </row>
    <row r="47" spans="1:9">
      <c r="A47" s="376" t="s">
        <v>197</v>
      </c>
      <c r="B47" s="47"/>
      <c r="C47" s="291">
        <v>445367998.94348866</v>
      </c>
      <c r="D47" s="291">
        <v>442350059.50604385</v>
      </c>
      <c r="E47" s="291">
        <v>441620433.56481719</v>
      </c>
      <c r="F47" s="291">
        <v>441620433.56481719</v>
      </c>
      <c r="G47" s="291">
        <v>439199292.55467141</v>
      </c>
      <c r="H47" s="291">
        <v>441811014.4086585</v>
      </c>
      <c r="I47" s="291">
        <v>447120576.56760645</v>
      </c>
    </row>
    <row r="48" spans="1:9">
      <c r="A48" s="376"/>
      <c r="B48" s="47"/>
      <c r="C48" s="292"/>
      <c r="D48" s="292"/>
      <c r="E48" s="292"/>
      <c r="F48" s="292"/>
      <c r="G48" s="292"/>
      <c r="H48" s="292"/>
      <c r="I48" s="292"/>
    </row>
    <row r="49" spans="1:9">
      <c r="A49" s="369" t="s">
        <v>9</v>
      </c>
      <c r="B49" s="370"/>
      <c r="C49" s="374" t="s">
        <v>392</v>
      </c>
      <c r="D49" s="374" t="s">
        <v>374</v>
      </c>
      <c r="E49" s="374" t="s">
        <v>363</v>
      </c>
      <c r="F49" s="374" t="s">
        <v>364</v>
      </c>
      <c r="G49" s="374" t="s">
        <v>356</v>
      </c>
      <c r="H49" s="374" t="s">
        <v>343</v>
      </c>
      <c r="I49" s="374" t="s">
        <v>291</v>
      </c>
    </row>
    <row r="50" spans="1:9">
      <c r="A50" s="371" t="s">
        <v>397</v>
      </c>
      <c r="B50" s="372"/>
      <c r="C50" s="375"/>
      <c r="D50" s="375"/>
      <c r="E50" s="375"/>
      <c r="F50" s="375"/>
      <c r="G50" s="375"/>
      <c r="H50" s="375"/>
      <c r="I50" s="375"/>
    </row>
    <row r="51" spans="1:9">
      <c r="A51" s="373" t="s">
        <v>32</v>
      </c>
      <c r="B51" s="284"/>
      <c r="C51" s="54">
        <v>6944759.6117353579</v>
      </c>
      <c r="D51" s="54">
        <v>6852155.3349248609</v>
      </c>
      <c r="E51" s="54">
        <v>26722567.370571278</v>
      </c>
      <c r="F51" s="54">
        <v>6936889.1428407673</v>
      </c>
      <c r="G51" s="54">
        <v>6621845.0903513441</v>
      </c>
      <c r="H51" s="54">
        <v>6629735.2653888576</v>
      </c>
      <c r="I51" s="54">
        <v>6534097.8719903138</v>
      </c>
    </row>
    <row r="52" spans="1:9">
      <c r="A52" s="376" t="s">
        <v>33</v>
      </c>
      <c r="B52" s="47"/>
      <c r="C52" s="56">
        <v>-3984228.914251891</v>
      </c>
      <c r="D52" s="56">
        <v>-4496436.031198713</v>
      </c>
      <c r="E52" s="56">
        <v>-16031819.77945764</v>
      </c>
      <c r="F52" s="56">
        <v>-3962888.7452372303</v>
      </c>
      <c r="G52" s="56">
        <v>-3852562.5060611651</v>
      </c>
      <c r="H52" s="56">
        <v>-3832595.998500023</v>
      </c>
      <c r="I52" s="56">
        <v>-4383772.5296592228</v>
      </c>
    </row>
    <row r="53" spans="1:9">
      <c r="A53" s="373" t="s">
        <v>34</v>
      </c>
      <c r="B53" s="284"/>
      <c r="C53" s="54">
        <v>2960530.6974834655</v>
      </c>
      <c r="D53" s="54">
        <v>2355719.3037261483</v>
      </c>
      <c r="E53" s="54">
        <v>10690747.59111364</v>
      </c>
      <c r="F53" s="54">
        <v>2974000.3976035356</v>
      </c>
      <c r="G53" s="54">
        <v>2769282.584290178</v>
      </c>
      <c r="H53" s="54">
        <v>2797139.2668888341</v>
      </c>
      <c r="I53" s="54">
        <v>2150325.3423310909</v>
      </c>
    </row>
    <row r="54" spans="1:9">
      <c r="A54" s="376" t="s">
        <v>152</v>
      </c>
      <c r="B54" s="47"/>
      <c r="C54" s="56">
        <v>-764574.93859647401</v>
      </c>
      <c r="D54" s="56">
        <v>-754019.99302324094</v>
      </c>
      <c r="E54" s="56">
        <v>-2843526.011260475</v>
      </c>
      <c r="F54" s="56">
        <v>-698068.53863068798</v>
      </c>
      <c r="G54" s="56">
        <v>-703369.52452137799</v>
      </c>
      <c r="H54" s="56">
        <v>-745379.33039059595</v>
      </c>
      <c r="I54" s="56">
        <v>-696708.617717813</v>
      </c>
    </row>
    <row r="55" spans="1:9">
      <c r="A55" s="376" t="s">
        <v>380</v>
      </c>
      <c r="B55" s="47"/>
      <c r="C55" s="56">
        <v>-40051.622147629998</v>
      </c>
      <c r="D55" s="56">
        <v>-25394.620981189</v>
      </c>
      <c r="E55" s="56">
        <v>-215817.56288280402</v>
      </c>
      <c r="F55" s="56">
        <v>-87170.984890452004</v>
      </c>
      <c r="G55" s="56">
        <v>-14578.420893545001</v>
      </c>
      <c r="H55" s="56">
        <v>-98717.989234556997</v>
      </c>
      <c r="I55" s="56">
        <v>-15350.167864249999</v>
      </c>
    </row>
    <row r="56" spans="1:9">
      <c r="A56" s="373" t="s">
        <v>36</v>
      </c>
      <c r="B56" s="284"/>
      <c r="C56" s="54">
        <v>2155904.136739362</v>
      </c>
      <c r="D56" s="54">
        <v>1576304.689721718</v>
      </c>
      <c r="E56" s="54">
        <v>7631404.0169703597</v>
      </c>
      <c r="F56" s="54">
        <v>2188760.8740823963</v>
      </c>
      <c r="G56" s="54">
        <v>2051334.6388752549</v>
      </c>
      <c r="H56" s="54">
        <v>1953041.9472636809</v>
      </c>
      <c r="I56" s="54">
        <v>1438266.5567490282</v>
      </c>
    </row>
    <row r="57" spans="1:9">
      <c r="A57" s="376" t="s">
        <v>81</v>
      </c>
      <c r="B57" s="47"/>
      <c r="C57" s="56">
        <v>156243.36619406799</v>
      </c>
      <c r="D57" s="56">
        <v>118969.507138018</v>
      </c>
      <c r="E57" s="56">
        <v>423034.52242048201</v>
      </c>
      <c r="F57" s="56">
        <v>79872.018321801996</v>
      </c>
      <c r="G57" s="56">
        <v>100142.907556907</v>
      </c>
      <c r="H57" s="56">
        <v>112949.22426820399</v>
      </c>
      <c r="I57" s="56">
        <v>130070.37227356901</v>
      </c>
    </row>
    <row r="58" spans="1:9">
      <c r="A58" s="377" t="s">
        <v>37</v>
      </c>
      <c r="B58" s="53"/>
      <c r="C58" s="56">
        <v>-88492.937080154996</v>
      </c>
      <c r="D58" s="56">
        <v>-97463.316980076997</v>
      </c>
      <c r="E58" s="56">
        <v>-222406.55759725001</v>
      </c>
      <c r="F58" s="56">
        <v>-112236.388700856</v>
      </c>
      <c r="G58" s="56">
        <v>32818.296445987995</v>
      </c>
      <c r="H58" s="56">
        <v>-64860.510279742994</v>
      </c>
      <c r="I58" s="56">
        <v>-78127.955062638997</v>
      </c>
    </row>
    <row r="59" spans="1:9">
      <c r="A59" s="373" t="s">
        <v>38</v>
      </c>
      <c r="B59" s="284"/>
      <c r="C59" s="54">
        <v>2223654.5658532749</v>
      </c>
      <c r="D59" s="54">
        <v>1597810.8798796588</v>
      </c>
      <c r="E59" s="54">
        <v>7832031.9817935927</v>
      </c>
      <c r="F59" s="54">
        <v>2156396.5037033418</v>
      </c>
      <c r="G59" s="54">
        <v>2184295.8428781503</v>
      </c>
      <c r="H59" s="54">
        <v>2001130.6612521419</v>
      </c>
      <c r="I59" s="54">
        <v>1490208.9739599579</v>
      </c>
    </row>
    <row r="60" spans="1:9">
      <c r="A60" s="378"/>
      <c r="B60" s="289"/>
      <c r="C60" s="54"/>
      <c r="D60" s="54"/>
      <c r="E60" s="54"/>
      <c r="F60" s="54"/>
      <c r="G60" s="54"/>
      <c r="H60" s="54"/>
      <c r="I60" s="54"/>
    </row>
    <row r="61" spans="1:9">
      <c r="A61" s="379" t="s">
        <v>193</v>
      </c>
      <c r="B61" s="380"/>
      <c r="C61" s="382">
        <v>0.57370292666707745</v>
      </c>
      <c r="D61" s="382">
        <v>0.65620754513266155</v>
      </c>
      <c r="E61" s="382">
        <v>0.59993561086922276</v>
      </c>
      <c r="F61" s="382">
        <v>0.57127750835216085</v>
      </c>
      <c r="G61" s="382">
        <v>0.58179592749379083</v>
      </c>
      <c r="H61" s="382">
        <v>0.57809186114993805</v>
      </c>
      <c r="I61" s="382">
        <v>0.67090708090723883</v>
      </c>
    </row>
    <row r="62" spans="1:9">
      <c r="A62" s="376" t="s">
        <v>101</v>
      </c>
      <c r="B62" s="47"/>
      <c r="C62" s="291">
        <v>56124156.020594351</v>
      </c>
      <c r="D62" s="291">
        <v>56041582.950820811</v>
      </c>
      <c r="E62" s="291">
        <v>56234377.957102448</v>
      </c>
      <c r="F62" s="291">
        <v>56234377.957102448</v>
      </c>
      <c r="G62" s="291">
        <v>56288398.573117159</v>
      </c>
      <c r="H62" s="291">
        <v>56368939.368321672</v>
      </c>
      <c r="I62" s="291">
        <v>56262795.826858222</v>
      </c>
    </row>
    <row r="63" spans="1:9">
      <c r="A63" s="376" t="s">
        <v>197</v>
      </c>
      <c r="B63" s="47"/>
      <c r="C63" s="291">
        <v>440074900.01544839</v>
      </c>
      <c r="D63" s="291">
        <v>437028641.62761521</v>
      </c>
      <c r="E63" s="291">
        <v>436247831.20810652</v>
      </c>
      <c r="F63" s="291">
        <v>436247831.20810652</v>
      </c>
      <c r="G63" s="291">
        <v>434345874.80084652</v>
      </c>
      <c r="H63" s="291">
        <v>436976291.93754327</v>
      </c>
      <c r="I63" s="291">
        <v>442197215.00349647</v>
      </c>
    </row>
    <row r="64" spans="1:9">
      <c r="A64" s="383"/>
      <c r="B64" s="293"/>
      <c r="C64" s="293"/>
      <c r="D64" s="293"/>
      <c r="E64" s="293"/>
      <c r="F64" s="293"/>
      <c r="G64" s="293"/>
      <c r="H64" s="293"/>
      <c r="I64" s="293"/>
    </row>
    <row r="65" spans="1:9">
      <c r="A65" s="369" t="s">
        <v>9</v>
      </c>
      <c r="B65" s="370"/>
      <c r="C65" s="374" t="s">
        <v>392</v>
      </c>
      <c r="D65" s="374" t="s">
        <v>374</v>
      </c>
      <c r="E65" s="374" t="s">
        <v>363</v>
      </c>
      <c r="F65" s="374" t="s">
        <v>364</v>
      </c>
      <c r="G65" s="374" t="s">
        <v>356</v>
      </c>
      <c r="H65" s="374" t="s">
        <v>343</v>
      </c>
      <c r="I65" s="374" t="s">
        <v>291</v>
      </c>
    </row>
    <row r="66" spans="1:9">
      <c r="A66" s="371" t="s">
        <v>398</v>
      </c>
      <c r="B66" s="372"/>
      <c r="C66" s="375"/>
      <c r="D66" s="375"/>
      <c r="E66" s="375"/>
      <c r="F66" s="375"/>
      <c r="G66" s="375"/>
      <c r="H66" s="375"/>
      <c r="I66" s="375"/>
    </row>
    <row r="67" spans="1:9">
      <c r="A67" s="373" t="s">
        <v>32</v>
      </c>
      <c r="B67" s="284"/>
      <c r="C67" s="54">
        <v>6943775.144155358</v>
      </c>
      <c r="D67" s="54">
        <v>6851367.5065048607</v>
      </c>
      <c r="E67" s="54">
        <v>26730341.035121277</v>
      </c>
      <c r="F67" s="54">
        <v>6935317.3120707665</v>
      </c>
      <c r="G67" s="54">
        <v>6630304.8135313438</v>
      </c>
      <c r="H67" s="54">
        <v>6630253.0266088564</v>
      </c>
      <c r="I67" s="54">
        <v>6534465.882910314</v>
      </c>
    </row>
    <row r="68" spans="1:9">
      <c r="A68" s="376" t="s">
        <v>33</v>
      </c>
      <c r="B68" s="47"/>
      <c r="C68" s="56">
        <v>-3984228.914251891</v>
      </c>
      <c r="D68" s="56">
        <v>-4496436.031198713</v>
      </c>
      <c r="E68" s="56">
        <v>-16031819.77945764</v>
      </c>
      <c r="F68" s="56">
        <v>-3962888.7452372303</v>
      </c>
      <c r="G68" s="56">
        <v>-3852562.5060611651</v>
      </c>
      <c r="H68" s="56">
        <v>-3832595.998500023</v>
      </c>
      <c r="I68" s="56">
        <v>-4383772.5296592228</v>
      </c>
    </row>
    <row r="69" spans="1:9">
      <c r="A69" s="373" t="s">
        <v>34</v>
      </c>
      <c r="B69" s="284"/>
      <c r="C69" s="54">
        <v>2959546.2299034656</v>
      </c>
      <c r="D69" s="54">
        <v>2354931.4753061482</v>
      </c>
      <c r="E69" s="54">
        <v>10698521.255663639</v>
      </c>
      <c r="F69" s="54">
        <v>2972428.5668335357</v>
      </c>
      <c r="G69" s="54">
        <v>2777742.3074701782</v>
      </c>
      <c r="H69" s="54">
        <v>2797657.0281088343</v>
      </c>
      <c r="I69" s="54">
        <v>2150693.3532510907</v>
      </c>
    </row>
    <row r="70" spans="1:9">
      <c r="A70" s="376" t="s">
        <v>152</v>
      </c>
      <c r="B70" s="47"/>
      <c r="C70" s="56">
        <v>-764574.93859647401</v>
      </c>
      <c r="D70" s="56">
        <v>-754019.99302324094</v>
      </c>
      <c r="E70" s="56">
        <v>-2843526.011260475</v>
      </c>
      <c r="F70" s="56">
        <v>-698068.53863068798</v>
      </c>
      <c r="G70" s="56">
        <v>-703369.52452137799</v>
      </c>
      <c r="H70" s="56">
        <v>-745379.33039059595</v>
      </c>
      <c r="I70" s="56">
        <v>-696708.617717813</v>
      </c>
    </row>
    <row r="71" spans="1:9">
      <c r="A71" s="376" t="s">
        <v>380</v>
      </c>
      <c r="B71" s="47"/>
      <c r="C71" s="56">
        <v>-40051.622147629998</v>
      </c>
      <c r="D71" s="56">
        <v>-25394.620981189</v>
      </c>
      <c r="E71" s="56">
        <v>-215817.56288280402</v>
      </c>
      <c r="F71" s="56">
        <v>-87170.984890452004</v>
      </c>
      <c r="G71" s="56">
        <v>-14578.420893545001</v>
      </c>
      <c r="H71" s="56">
        <v>-98717.989234556997</v>
      </c>
      <c r="I71" s="56">
        <v>-15350.167864249999</v>
      </c>
    </row>
    <row r="72" spans="1:9">
      <c r="A72" s="373" t="s">
        <v>36</v>
      </c>
      <c r="B72" s="284"/>
      <c r="C72" s="54">
        <v>2154919.6691593621</v>
      </c>
      <c r="D72" s="54">
        <v>1575516.861301718</v>
      </c>
      <c r="E72" s="54">
        <v>7639177.6815203605</v>
      </c>
      <c r="F72" s="54">
        <v>2187189.0433123959</v>
      </c>
      <c r="G72" s="54">
        <v>2059794.3620552551</v>
      </c>
      <c r="H72" s="54">
        <v>1953559.7084836808</v>
      </c>
      <c r="I72" s="54">
        <v>1438634.5676690282</v>
      </c>
    </row>
    <row r="73" spans="1:9">
      <c r="A73" s="376" t="s">
        <v>81</v>
      </c>
      <c r="B73" s="47"/>
      <c r="C73" s="56">
        <v>156243.36619406799</v>
      </c>
      <c r="D73" s="56">
        <v>118969.507138018</v>
      </c>
      <c r="E73" s="56">
        <v>423034.52242048201</v>
      </c>
      <c r="F73" s="56">
        <v>79872.018321801996</v>
      </c>
      <c r="G73" s="56">
        <v>100142.907556907</v>
      </c>
      <c r="H73" s="56">
        <v>112949.22426820399</v>
      </c>
      <c r="I73" s="56">
        <v>130070.37227356901</v>
      </c>
    </row>
    <row r="74" spans="1:9">
      <c r="A74" s="377" t="s">
        <v>37</v>
      </c>
      <c r="B74" s="53"/>
      <c r="C74" s="56">
        <v>-88492.937080154996</v>
      </c>
      <c r="D74" s="56">
        <v>-97463.316980076997</v>
      </c>
      <c r="E74" s="56">
        <v>-222406.55759725001</v>
      </c>
      <c r="F74" s="56">
        <v>-112236.388700856</v>
      </c>
      <c r="G74" s="56">
        <v>32818.296445987995</v>
      </c>
      <c r="H74" s="56">
        <v>-64860.510279742994</v>
      </c>
      <c r="I74" s="56">
        <v>-78127.955062638997</v>
      </c>
    </row>
    <row r="75" spans="1:9">
      <c r="A75" s="373" t="s">
        <v>38</v>
      </c>
      <c r="B75" s="284"/>
      <c r="C75" s="54">
        <v>2222670.098273275</v>
      </c>
      <c r="D75" s="54">
        <v>1597023.0514596589</v>
      </c>
      <c r="E75" s="54">
        <v>7839805.6463435926</v>
      </c>
      <c r="F75" s="54">
        <v>2154824.6729333419</v>
      </c>
      <c r="G75" s="54">
        <v>2192755.56605815</v>
      </c>
      <c r="H75" s="54">
        <v>2001648.4224721419</v>
      </c>
      <c r="I75" s="54">
        <v>1490576.9848799577</v>
      </c>
    </row>
    <row r="76" spans="1:9">
      <c r="A76" s="378"/>
      <c r="B76" s="289"/>
      <c r="C76" s="54"/>
      <c r="D76" s="54"/>
      <c r="E76" s="54"/>
      <c r="F76" s="54"/>
      <c r="G76" s="54"/>
      <c r="H76" s="54"/>
      <c r="I76" s="54"/>
    </row>
    <row r="77" spans="1:9">
      <c r="A77" s="379" t="s">
        <v>193</v>
      </c>
      <c r="B77" s="380"/>
      <c r="C77" s="382">
        <v>0.57378426454454745</v>
      </c>
      <c r="D77" s="382">
        <v>0.65628300144893459</v>
      </c>
      <c r="E77" s="382">
        <v>0.59976113878955983</v>
      </c>
      <c r="F77" s="382">
        <v>0.57140698354780539</v>
      </c>
      <c r="G77" s="382">
        <v>0.58105360377983362</v>
      </c>
      <c r="H77" s="382">
        <v>0.57804671754137604</v>
      </c>
      <c r="I77" s="382">
        <v>0.67086929646754578</v>
      </c>
    </row>
    <row r="78" spans="1:9">
      <c r="A78" s="376" t="s">
        <v>395</v>
      </c>
      <c r="B78" s="47"/>
      <c r="C78" s="291">
        <v>56124156.020594351</v>
      </c>
      <c r="D78" s="291">
        <v>56041582.950820811</v>
      </c>
      <c r="E78" s="291">
        <v>56234377.957102448</v>
      </c>
      <c r="F78" s="291">
        <v>56234377.957102448</v>
      </c>
      <c r="G78" s="291">
        <v>56288398.573117159</v>
      </c>
      <c r="H78" s="291">
        <v>56368939.368321672</v>
      </c>
      <c r="I78" s="291">
        <v>56262795.826858222</v>
      </c>
    </row>
    <row r="79" spans="1:9">
      <c r="A79" s="376" t="s">
        <v>197</v>
      </c>
      <c r="B79" s="47"/>
      <c r="C79" s="291">
        <v>440074900.01544839</v>
      </c>
      <c r="D79" s="291">
        <v>437028641.62761521</v>
      </c>
      <c r="E79" s="291">
        <v>436247831.20810652</v>
      </c>
      <c r="F79" s="291">
        <v>436247831.20810652</v>
      </c>
      <c r="G79" s="291">
        <v>434345874.80084652</v>
      </c>
      <c r="H79" s="291">
        <v>436976291.93754327</v>
      </c>
      <c r="I79" s="291">
        <v>442197215.00349647</v>
      </c>
    </row>
    <row r="80" spans="1:9">
      <c r="A80" s="376"/>
      <c r="B80" s="47"/>
      <c r="C80" s="291"/>
      <c r="D80" s="291"/>
      <c r="E80" s="291"/>
      <c r="F80" s="291"/>
      <c r="G80" s="291"/>
      <c r="H80" s="291"/>
      <c r="I80" s="291"/>
    </row>
    <row r="81" spans="1:9">
      <c r="A81" s="369" t="s">
        <v>9</v>
      </c>
      <c r="B81" s="384"/>
      <c r="C81" s="374" t="s">
        <v>392</v>
      </c>
      <c r="D81" s="374" t="s">
        <v>374</v>
      </c>
      <c r="E81" s="374" t="s">
        <v>363</v>
      </c>
      <c r="F81" s="374" t="s">
        <v>364</v>
      </c>
      <c r="G81" s="374" t="s">
        <v>356</v>
      </c>
      <c r="H81" s="374" t="s">
        <v>343</v>
      </c>
      <c r="I81" s="374" t="s">
        <v>291</v>
      </c>
    </row>
    <row r="82" spans="1:9">
      <c r="A82" s="371" t="s">
        <v>399</v>
      </c>
      <c r="B82" s="385"/>
      <c r="C82" s="388"/>
      <c r="D82" s="388"/>
      <c r="E82" s="388"/>
      <c r="F82" s="388"/>
      <c r="G82" s="388"/>
      <c r="H82" s="388"/>
      <c r="I82" s="388"/>
    </row>
    <row r="83" spans="1:9">
      <c r="A83" s="386" t="s">
        <v>32</v>
      </c>
      <c r="B83" s="51"/>
      <c r="C83" s="294">
        <v>4886792.2103340859</v>
      </c>
      <c r="D83" s="294">
        <v>4731174.4252456659</v>
      </c>
      <c r="E83" s="294">
        <v>17999110.523821525</v>
      </c>
      <c r="F83" s="294">
        <v>4665747.4419432133</v>
      </c>
      <c r="G83" s="294">
        <v>4478927.2762096943</v>
      </c>
      <c r="H83" s="294">
        <v>4473154.0230129287</v>
      </c>
      <c r="I83" s="294">
        <v>4381281.782655688</v>
      </c>
    </row>
    <row r="84" spans="1:9">
      <c r="A84" s="387" t="s">
        <v>273</v>
      </c>
      <c r="B84" s="165"/>
      <c r="C84" s="295">
        <v>3182690.5002485928</v>
      </c>
      <c r="D84" s="295">
        <v>3084344.4245017692</v>
      </c>
      <c r="E84" s="295">
        <v>11563424.211645816</v>
      </c>
      <c r="F84" s="295">
        <v>3035004.4454248524</v>
      </c>
      <c r="G84" s="295">
        <v>2916490.8386173923</v>
      </c>
      <c r="H84" s="295">
        <v>2848142.5299629373</v>
      </c>
      <c r="I84" s="295">
        <v>2763786.3976406311</v>
      </c>
    </row>
    <row r="85" spans="1:9">
      <c r="A85" s="387" t="s">
        <v>274</v>
      </c>
      <c r="B85" s="165"/>
      <c r="C85" s="295">
        <v>1704101.710085493</v>
      </c>
      <c r="D85" s="295">
        <v>1646830.0007438969</v>
      </c>
      <c r="E85" s="295">
        <v>6435686.3121757107</v>
      </c>
      <c r="F85" s="295">
        <v>1630742.9965183609</v>
      </c>
      <c r="G85" s="295">
        <v>1562436.437592302</v>
      </c>
      <c r="H85" s="295">
        <v>1625011.4930499911</v>
      </c>
      <c r="I85" s="295">
        <v>1617495.3850150569</v>
      </c>
    </row>
    <row r="86" spans="1:9">
      <c r="A86" s="377" t="s">
        <v>33</v>
      </c>
      <c r="B86" s="53"/>
      <c r="C86" s="296">
        <v>-2856885.4677339392</v>
      </c>
      <c r="D86" s="296">
        <v>-3337150.0803153212</v>
      </c>
      <c r="E86" s="296">
        <v>-11568485.85554306</v>
      </c>
      <c r="F86" s="296">
        <v>-2850410.3013555119</v>
      </c>
      <c r="G86" s="296">
        <v>-2757766.0848003519</v>
      </c>
      <c r="H86" s="296">
        <v>-2723477.5384788061</v>
      </c>
      <c r="I86" s="296">
        <v>-3236831.9309083899</v>
      </c>
    </row>
    <row r="87" spans="1:9">
      <c r="A87" s="386" t="s">
        <v>34</v>
      </c>
      <c r="B87" s="51"/>
      <c r="C87" s="294">
        <v>2029906.7426001469</v>
      </c>
      <c r="D87" s="294">
        <v>1394024.344930345</v>
      </c>
      <c r="E87" s="294">
        <v>6430624.6682784641</v>
      </c>
      <c r="F87" s="294">
        <v>1815337.140587701</v>
      </c>
      <c r="G87" s="294">
        <v>1721161.191409342</v>
      </c>
      <c r="H87" s="294">
        <v>1749676.484534123</v>
      </c>
      <c r="I87" s="294">
        <v>1144449.8517472979</v>
      </c>
    </row>
    <row r="88" spans="1:9">
      <c r="A88" s="376" t="s">
        <v>152</v>
      </c>
      <c r="B88" s="47"/>
      <c r="C88" s="296">
        <v>-265785.41280378902</v>
      </c>
      <c r="D88" s="296">
        <v>-271912.83236851002</v>
      </c>
      <c r="E88" s="296">
        <v>-1008337.51267618</v>
      </c>
      <c r="F88" s="296">
        <v>-263813.24140640302</v>
      </c>
      <c r="G88" s="296">
        <v>-249371.24367975999</v>
      </c>
      <c r="H88" s="296">
        <v>-288003.96603891102</v>
      </c>
      <c r="I88" s="296">
        <v>-207149.06155110599</v>
      </c>
    </row>
    <row r="89" spans="1:9">
      <c r="A89" s="376" t="s">
        <v>380</v>
      </c>
      <c r="B89" s="47"/>
      <c r="C89" s="296">
        <v>-14778.677555802</v>
      </c>
      <c r="D89" s="296">
        <v>-25561.997621777999</v>
      </c>
      <c r="E89" s="296">
        <v>-116668.396894844</v>
      </c>
      <c r="F89" s="296">
        <v>-28036.401876864002</v>
      </c>
      <c r="G89" s="296">
        <v>-14665.705199632001</v>
      </c>
      <c r="H89" s="296">
        <v>-58516.593215391003</v>
      </c>
      <c r="I89" s="296">
        <v>-15449.696602956999</v>
      </c>
    </row>
    <row r="90" spans="1:9">
      <c r="A90" s="389" t="s">
        <v>36</v>
      </c>
      <c r="B90" s="297"/>
      <c r="C90" s="294">
        <v>1749342.652240556</v>
      </c>
      <c r="D90" s="294">
        <v>1096549.5149400569</v>
      </c>
      <c r="E90" s="294">
        <v>5305618.7587074405</v>
      </c>
      <c r="F90" s="294">
        <v>1523487.497304434</v>
      </c>
      <c r="G90" s="294">
        <v>1457124.2425299501</v>
      </c>
      <c r="H90" s="294">
        <v>1403155.925279821</v>
      </c>
      <c r="I90" s="294">
        <v>921851.09359323501</v>
      </c>
    </row>
    <row r="91" spans="1:9">
      <c r="A91" s="377" t="s">
        <v>81</v>
      </c>
      <c r="B91" s="53"/>
      <c r="C91" s="56">
        <v>142418.64114670601</v>
      </c>
      <c r="D91" s="56">
        <v>122359.364847262</v>
      </c>
      <c r="E91" s="56">
        <v>397152.524699</v>
      </c>
      <c r="F91" s="56">
        <v>61302.409980388002</v>
      </c>
      <c r="G91" s="56">
        <v>98232.782517935993</v>
      </c>
      <c r="H91" s="56">
        <v>108212.449125229</v>
      </c>
      <c r="I91" s="56">
        <v>129404.883075447</v>
      </c>
    </row>
    <row r="92" spans="1:9">
      <c r="A92" s="377" t="s">
        <v>37</v>
      </c>
      <c r="B92" s="53"/>
      <c r="C92" s="56">
        <v>-60988.977385095</v>
      </c>
      <c r="D92" s="56">
        <v>-69046.433662523006</v>
      </c>
      <c r="E92" s="56">
        <v>-110559.614209452</v>
      </c>
      <c r="F92" s="56">
        <v>-84054.789362668002</v>
      </c>
      <c r="G92" s="56">
        <v>62057.099432545001</v>
      </c>
      <c r="H92" s="56">
        <v>-41787.955676935999</v>
      </c>
      <c r="I92" s="56">
        <v>-46773.968602392997</v>
      </c>
    </row>
    <row r="93" spans="1:9">
      <c r="A93" s="386" t="s">
        <v>38</v>
      </c>
      <c r="B93" s="51"/>
      <c r="C93" s="294">
        <v>1830772.3160021671</v>
      </c>
      <c r="D93" s="294">
        <v>1149862.4461247961</v>
      </c>
      <c r="E93" s="294">
        <v>5592211.6691969885</v>
      </c>
      <c r="F93" s="294">
        <v>1500735.117922154</v>
      </c>
      <c r="G93" s="294">
        <v>1617414.124480431</v>
      </c>
      <c r="H93" s="294">
        <v>1469580.4187281141</v>
      </c>
      <c r="I93" s="294">
        <v>1004482.008066289</v>
      </c>
    </row>
    <row r="94" spans="1:9">
      <c r="A94" s="390" t="s">
        <v>446</v>
      </c>
      <c r="B94" s="51"/>
      <c r="C94" s="296">
        <v>-105627.72312444611</v>
      </c>
      <c r="D94" s="296">
        <v>-85962.358429942047</v>
      </c>
      <c r="E94" s="296">
        <v>-339446.13127849903</v>
      </c>
      <c r="F94" s="296">
        <v>-85028.197655583965</v>
      </c>
      <c r="G94" s="296">
        <v>-88812.148819244932</v>
      </c>
      <c r="H94" s="296">
        <v>-87747.945385048166</v>
      </c>
      <c r="I94" s="296">
        <v>-77857.839418621967</v>
      </c>
    </row>
    <row r="95" spans="1:9">
      <c r="A95" s="386" t="s">
        <v>400</v>
      </c>
      <c r="B95" s="51"/>
      <c r="C95" s="294">
        <v>1725144.5928777209</v>
      </c>
      <c r="D95" s="294">
        <v>1063900.087694854</v>
      </c>
      <c r="E95" s="294">
        <v>5252765.5379184894</v>
      </c>
      <c r="F95" s="294">
        <v>1415706.9202665701</v>
      </c>
      <c r="G95" s="294">
        <v>1528601.975661186</v>
      </c>
      <c r="H95" s="294">
        <v>1381832.4733430659</v>
      </c>
      <c r="I95" s="294">
        <v>926624.16864766704</v>
      </c>
    </row>
    <row r="96" spans="1:9">
      <c r="A96" s="378"/>
      <c r="B96" s="289"/>
      <c r="C96" s="54"/>
      <c r="D96" s="54"/>
      <c r="E96" s="54"/>
      <c r="F96" s="54"/>
      <c r="G96" s="54"/>
      <c r="H96" s="54"/>
      <c r="I96" s="54"/>
    </row>
    <row r="97" spans="1:9">
      <c r="A97" s="379" t="s">
        <v>193</v>
      </c>
      <c r="B97" s="380"/>
      <c r="C97" s="382">
        <v>0.58461365754256778</v>
      </c>
      <c r="D97" s="382">
        <v>0.70535342398458278</v>
      </c>
      <c r="E97" s="382">
        <v>0.64272541913848247</v>
      </c>
      <c r="F97" s="382">
        <v>0.61092254495634657</v>
      </c>
      <c r="G97" s="382">
        <v>0.61572021931423715</v>
      </c>
      <c r="H97" s="382">
        <v>0.60884948840737352</v>
      </c>
      <c r="I97" s="382">
        <v>0.73878652218219198</v>
      </c>
    </row>
    <row r="98" spans="1:9">
      <c r="A98" s="376" t="s">
        <v>221</v>
      </c>
      <c r="B98" s="47"/>
      <c r="C98" s="290">
        <v>476381112.23126149</v>
      </c>
      <c r="D98" s="290">
        <v>471967299.83875024</v>
      </c>
      <c r="E98" s="290">
        <v>472645586.44903839</v>
      </c>
      <c r="F98" s="290">
        <v>472277630.51447433</v>
      </c>
      <c r="G98" s="290">
        <v>473735328.78430063</v>
      </c>
      <c r="H98" s="290">
        <v>473196860.00293797</v>
      </c>
      <c r="I98" s="290">
        <v>471372526.49444067</v>
      </c>
    </row>
    <row r="99" spans="1:9">
      <c r="A99" s="376" t="s">
        <v>198</v>
      </c>
      <c r="B99" s="47"/>
      <c r="C99" s="290">
        <v>506183328.93521911</v>
      </c>
      <c r="D99" s="290">
        <v>505339210.50305986</v>
      </c>
      <c r="E99" s="290">
        <v>504069629.15565866</v>
      </c>
      <c r="F99" s="290">
        <v>503586424.5083608</v>
      </c>
      <c r="G99" s="290">
        <v>505403271.43350029</v>
      </c>
      <c r="H99" s="290">
        <v>503621980.59999382</v>
      </c>
      <c r="I99" s="290">
        <v>503666840.08077967</v>
      </c>
    </row>
    <row r="100" spans="1:9">
      <c r="A100" s="376" t="s">
        <v>195</v>
      </c>
      <c r="B100" s="47"/>
      <c r="C100" s="290">
        <v>537333817.22469914</v>
      </c>
      <c r="D100" s="290">
        <v>531661295.14395267</v>
      </c>
      <c r="E100" s="290">
        <v>534547190.16408885</v>
      </c>
      <c r="F100" s="290">
        <v>533492539.27079105</v>
      </c>
      <c r="G100" s="290">
        <v>533051522.83097464</v>
      </c>
      <c r="H100" s="290">
        <v>536049493.35927469</v>
      </c>
      <c r="I100" s="290">
        <v>535595205.19531476</v>
      </c>
    </row>
    <row r="101" spans="1:9">
      <c r="A101" s="376" t="s">
        <v>196</v>
      </c>
      <c r="B101" s="47"/>
      <c r="C101" s="282">
        <v>21.003094935021615</v>
      </c>
      <c r="D101" s="282">
        <v>21.523192874570302</v>
      </c>
      <c r="E101" s="282">
        <v>20.003933074983941</v>
      </c>
      <c r="F101" s="282">
        <v>20.954754025703014</v>
      </c>
      <c r="G101" s="282">
        <v>19.736417057408751</v>
      </c>
      <c r="H101" s="282">
        <v>22.874614463475108</v>
      </c>
      <c r="I101" s="282">
        <v>16.451276523813384</v>
      </c>
    </row>
    <row r="102" spans="1:9">
      <c r="A102" s="376" t="s">
        <v>395</v>
      </c>
      <c r="B102" s="47"/>
      <c r="C102" s="291">
        <v>37109474.081403628</v>
      </c>
      <c r="D102" s="291">
        <v>37210676.487455167</v>
      </c>
      <c r="E102" s="291">
        <v>37281732.437179148</v>
      </c>
      <c r="F102" s="291">
        <v>37281732.437179148</v>
      </c>
      <c r="G102" s="291">
        <v>37354406.009653173</v>
      </c>
      <c r="H102" s="291">
        <v>37327050.986809433</v>
      </c>
      <c r="I102" s="291">
        <v>37099380.254946262</v>
      </c>
    </row>
    <row r="103" spans="1:9">
      <c r="A103" s="376" t="s">
        <v>197</v>
      </c>
      <c r="B103" s="47"/>
      <c r="C103" s="291">
        <v>295736613.01234728</v>
      </c>
      <c r="D103" s="291">
        <v>292496262.82820362</v>
      </c>
      <c r="E103" s="291">
        <v>293934680.2836622</v>
      </c>
      <c r="F103" s="291">
        <v>293934680.2836622</v>
      </c>
      <c r="G103" s="291">
        <v>291236175.11752194</v>
      </c>
      <c r="H103" s="291">
        <v>296006378.41666341</v>
      </c>
      <c r="I103" s="291">
        <v>298838360.54669249</v>
      </c>
    </row>
    <row r="104" spans="1:9">
      <c r="A104" s="376"/>
      <c r="B104" s="47"/>
    </row>
    <row r="105" spans="1:9">
      <c r="A105" s="369" t="s">
        <v>9</v>
      </c>
      <c r="B105" s="384"/>
      <c r="C105" s="374" t="s">
        <v>392</v>
      </c>
      <c r="D105" s="374" t="s">
        <v>374</v>
      </c>
      <c r="E105" s="374" t="s">
        <v>363</v>
      </c>
      <c r="F105" s="374" t="s">
        <v>364</v>
      </c>
      <c r="G105" s="374" t="s">
        <v>356</v>
      </c>
      <c r="H105" s="374" t="s">
        <v>343</v>
      </c>
      <c r="I105" s="374" t="s">
        <v>291</v>
      </c>
    </row>
    <row r="106" spans="1:9">
      <c r="A106" s="371" t="s">
        <v>401</v>
      </c>
      <c r="B106" s="385"/>
      <c r="C106" s="388"/>
      <c r="D106" s="388"/>
      <c r="E106" s="388"/>
      <c r="F106" s="388"/>
      <c r="G106" s="388"/>
      <c r="H106" s="388"/>
      <c r="I106" s="388"/>
    </row>
    <row r="107" spans="1:9">
      <c r="A107" s="386" t="s">
        <v>32</v>
      </c>
      <c r="B107" s="51"/>
      <c r="C107" s="294">
        <v>4885807.7427540859</v>
      </c>
      <c r="D107" s="294">
        <v>4730386.5968256658</v>
      </c>
      <c r="E107" s="294">
        <v>18006884.188371524</v>
      </c>
      <c r="F107" s="294">
        <v>4664175.6111732135</v>
      </c>
      <c r="G107" s="294">
        <v>4487386.9993896941</v>
      </c>
      <c r="H107" s="294">
        <v>4473671.7842329293</v>
      </c>
      <c r="I107" s="294">
        <v>4381649.7935756883</v>
      </c>
    </row>
    <row r="108" spans="1:9">
      <c r="A108" s="387" t="s">
        <v>273</v>
      </c>
      <c r="B108" s="165"/>
      <c r="C108" s="295">
        <v>3181706.0326685929</v>
      </c>
      <c r="D108" s="295">
        <v>3083556.5960817691</v>
      </c>
      <c r="E108" s="295">
        <v>11571197.876195814</v>
      </c>
      <c r="F108" s="295">
        <v>3033432.6146548525</v>
      </c>
      <c r="G108" s="295">
        <v>2924950.5617973921</v>
      </c>
      <c r="H108" s="295">
        <v>2848660.291182938</v>
      </c>
      <c r="I108" s="295">
        <v>2764154.4085606313</v>
      </c>
    </row>
    <row r="109" spans="1:9">
      <c r="A109" s="387" t="s">
        <v>274</v>
      </c>
      <c r="B109" s="165"/>
      <c r="C109" s="295">
        <v>1704101.710085493</v>
      </c>
      <c r="D109" s="295">
        <v>1646830.0007438969</v>
      </c>
      <c r="E109" s="295">
        <v>6435686.3121757107</v>
      </c>
      <c r="F109" s="295">
        <v>1630742.9965183609</v>
      </c>
      <c r="G109" s="295">
        <v>1562436.437592302</v>
      </c>
      <c r="H109" s="295">
        <v>1625011.4930499911</v>
      </c>
      <c r="I109" s="295">
        <v>1617495.3850150569</v>
      </c>
    </row>
    <row r="110" spans="1:9">
      <c r="A110" s="377" t="s">
        <v>33</v>
      </c>
      <c r="B110" s="53"/>
      <c r="C110" s="296">
        <v>-2856885.4677339392</v>
      </c>
      <c r="D110" s="296">
        <v>-3337150.0803153212</v>
      </c>
      <c r="E110" s="296">
        <v>-11568485.85554306</v>
      </c>
      <c r="F110" s="296">
        <v>-2850410.3013555119</v>
      </c>
      <c r="G110" s="296">
        <v>-2757766.0848003519</v>
      </c>
      <c r="H110" s="296">
        <v>-2723477.5384788061</v>
      </c>
      <c r="I110" s="296">
        <v>-3236831.9309083899</v>
      </c>
    </row>
    <row r="111" spans="1:9">
      <c r="A111" s="386" t="s">
        <v>34</v>
      </c>
      <c r="B111" s="51"/>
      <c r="C111" s="294">
        <v>2028922.275020147</v>
      </c>
      <c r="D111" s="294">
        <v>1393236.516510345</v>
      </c>
      <c r="E111" s="294">
        <v>6438398.332828464</v>
      </c>
      <c r="F111" s="294">
        <v>1813765.3098177011</v>
      </c>
      <c r="G111" s="294">
        <v>1729620.914589342</v>
      </c>
      <c r="H111" s="294">
        <v>1750194.245754123</v>
      </c>
      <c r="I111" s="294">
        <v>1144817.8626672979</v>
      </c>
    </row>
    <row r="112" spans="1:9">
      <c r="A112" s="376" t="s">
        <v>152</v>
      </c>
      <c r="B112" s="47"/>
      <c r="C112" s="296">
        <v>-265785.41280378902</v>
      </c>
      <c r="D112" s="296">
        <v>-271912.83236851002</v>
      </c>
      <c r="E112" s="296">
        <v>-1008337.51267618</v>
      </c>
      <c r="F112" s="296">
        <v>-263813.24140640302</v>
      </c>
      <c r="G112" s="296">
        <v>-249371.24367975999</v>
      </c>
      <c r="H112" s="296">
        <v>-288003.96603891102</v>
      </c>
      <c r="I112" s="296">
        <v>-207149.06155110599</v>
      </c>
    </row>
    <row r="113" spans="1:9">
      <c r="A113" s="376" t="s">
        <v>380</v>
      </c>
      <c r="B113" s="47"/>
      <c r="C113" s="296">
        <v>-14778.677555802</v>
      </c>
      <c r="D113" s="296">
        <v>-25561.997621777999</v>
      </c>
      <c r="E113" s="296">
        <v>-116668.396894844</v>
      </c>
      <c r="F113" s="296">
        <v>-28036.401876864002</v>
      </c>
      <c r="G113" s="296">
        <v>-14665.705199632001</v>
      </c>
      <c r="H113" s="296">
        <v>-58516.593215391003</v>
      </c>
      <c r="I113" s="296">
        <v>-15449.696602956999</v>
      </c>
    </row>
    <row r="114" spans="1:9">
      <c r="A114" s="389" t="s">
        <v>36</v>
      </c>
      <c r="B114" s="297"/>
      <c r="C114" s="294">
        <v>1748358.184660556</v>
      </c>
      <c r="D114" s="294">
        <v>1095761.686520057</v>
      </c>
      <c r="E114" s="294">
        <v>5313392.4232574403</v>
      </c>
      <c r="F114" s="294">
        <v>1521915.6665344341</v>
      </c>
      <c r="G114" s="294">
        <v>1465583.9657099501</v>
      </c>
      <c r="H114" s="294">
        <v>1403673.686499821</v>
      </c>
      <c r="I114" s="294">
        <v>922219.10451323504</v>
      </c>
    </row>
    <row r="115" spans="1:9">
      <c r="A115" s="377" t="s">
        <v>81</v>
      </c>
      <c r="B115" s="53"/>
      <c r="C115" s="56">
        <v>142418.64114670601</v>
      </c>
      <c r="D115" s="56">
        <v>122359.364847262</v>
      </c>
      <c r="E115" s="56">
        <v>397152.524699</v>
      </c>
      <c r="F115" s="56">
        <v>61302.409980388002</v>
      </c>
      <c r="G115" s="56">
        <v>98232.782517935993</v>
      </c>
      <c r="H115" s="56">
        <v>108212.449125229</v>
      </c>
      <c r="I115" s="56">
        <v>129404.883075447</v>
      </c>
    </row>
    <row r="116" spans="1:9">
      <c r="A116" s="377" t="s">
        <v>37</v>
      </c>
      <c r="B116" s="53"/>
      <c r="C116" s="56">
        <v>-60988.977385095</v>
      </c>
      <c r="D116" s="56">
        <v>-69046.433662523006</v>
      </c>
      <c r="E116" s="56">
        <v>-110559.614209452</v>
      </c>
      <c r="F116" s="56">
        <v>-84054.789362668002</v>
      </c>
      <c r="G116" s="56">
        <v>62057.099432545001</v>
      </c>
      <c r="H116" s="56">
        <v>-41787.955676935999</v>
      </c>
      <c r="I116" s="56">
        <v>-46773.968602392997</v>
      </c>
    </row>
    <row r="117" spans="1:9">
      <c r="A117" s="386" t="s">
        <v>38</v>
      </c>
      <c r="B117" s="51"/>
      <c r="C117" s="294">
        <v>1829787.8484221669</v>
      </c>
      <c r="D117" s="294">
        <v>1149074.6177047959</v>
      </c>
      <c r="E117" s="294">
        <v>5599985.3337469883</v>
      </c>
      <c r="F117" s="294">
        <v>1499163.2871521539</v>
      </c>
      <c r="G117" s="294">
        <v>1625873.8476604309</v>
      </c>
      <c r="H117" s="294">
        <v>1470098.1799481141</v>
      </c>
      <c r="I117" s="294">
        <v>1004850.018986289</v>
      </c>
    </row>
    <row r="118" spans="1:9">
      <c r="A118" s="390" t="s">
        <v>446</v>
      </c>
      <c r="B118" s="51"/>
      <c r="C118" s="296">
        <v>-105627.72312444588</v>
      </c>
      <c r="D118" s="296">
        <v>-85962.358429941814</v>
      </c>
      <c r="E118" s="296">
        <v>-339446.13127849903</v>
      </c>
      <c r="F118" s="296">
        <v>-85028.197655583965</v>
      </c>
      <c r="G118" s="296">
        <v>-88812.148819244932</v>
      </c>
      <c r="H118" s="296">
        <v>-87747.945385048166</v>
      </c>
      <c r="I118" s="296">
        <v>-77857.839418622083</v>
      </c>
    </row>
    <row r="119" spans="1:9">
      <c r="A119" s="386" t="s">
        <v>400</v>
      </c>
      <c r="B119" s="51"/>
      <c r="C119" s="294">
        <v>1724160.125297721</v>
      </c>
      <c r="D119" s="294">
        <v>1063112.2592748541</v>
      </c>
      <c r="E119" s="294">
        <v>5260539.2024684893</v>
      </c>
      <c r="F119" s="294">
        <v>1414135.0894965699</v>
      </c>
      <c r="G119" s="294">
        <v>1537061.698841186</v>
      </c>
      <c r="H119" s="294">
        <v>1382350.2345630659</v>
      </c>
      <c r="I119" s="294">
        <v>926992.17956766696</v>
      </c>
    </row>
    <row r="120" spans="1:9">
      <c r="A120" s="378"/>
      <c r="B120" s="289"/>
      <c r="C120" s="54"/>
      <c r="D120" s="54"/>
      <c r="E120" s="54"/>
      <c r="F120" s="54"/>
      <c r="G120" s="54"/>
      <c r="H120" s="54"/>
      <c r="I120" s="54"/>
    </row>
    <row r="121" spans="1:9">
      <c r="A121" s="379" t="s">
        <v>193</v>
      </c>
      <c r="B121" s="380"/>
      <c r="C121" s="382">
        <v>0.5847314544807567</v>
      </c>
      <c r="D121" s="382">
        <v>0.70547089799271834</v>
      </c>
      <c r="E121" s="382">
        <v>0.64244795126820164</v>
      </c>
      <c r="F121" s="382">
        <v>0.61112842632409536</v>
      </c>
      <c r="G121" s="382">
        <v>0.61455944966980136</v>
      </c>
      <c r="H121" s="382">
        <v>0.60877902310077103</v>
      </c>
      <c r="I121" s="382">
        <v>0.73872447215069226</v>
      </c>
    </row>
    <row r="122" spans="1:9">
      <c r="A122" s="376" t="s">
        <v>221</v>
      </c>
      <c r="B122" s="47"/>
      <c r="C122" s="290">
        <v>476381112.23126149</v>
      </c>
      <c r="D122" s="290">
        <v>471967299.83875024</v>
      </c>
      <c r="E122" s="290">
        <v>472645586.44903839</v>
      </c>
      <c r="F122" s="290">
        <v>472277630.51447433</v>
      </c>
      <c r="G122" s="290">
        <v>473735328.78430063</v>
      </c>
      <c r="H122" s="290">
        <v>473196860.00293797</v>
      </c>
      <c r="I122" s="290">
        <v>471372526.49444067</v>
      </c>
    </row>
    <row r="123" spans="1:9">
      <c r="A123" s="376" t="s">
        <v>198</v>
      </c>
      <c r="B123" s="47"/>
      <c r="C123" s="290">
        <v>506183328.93521911</v>
      </c>
      <c r="D123" s="290">
        <v>505339210.50305986</v>
      </c>
      <c r="E123" s="290">
        <v>504069629.15565866</v>
      </c>
      <c r="F123" s="290">
        <v>503586424.5083608</v>
      </c>
      <c r="G123" s="290">
        <v>505403271.43350029</v>
      </c>
      <c r="H123" s="290">
        <v>503621980.59999382</v>
      </c>
      <c r="I123" s="290">
        <v>503666840.08077967</v>
      </c>
    </row>
    <row r="124" spans="1:9">
      <c r="A124" s="376" t="s">
        <v>195</v>
      </c>
      <c r="B124" s="47"/>
      <c r="C124" s="290">
        <v>537333817.22469914</v>
      </c>
      <c r="D124" s="290">
        <v>531661295.14395267</v>
      </c>
      <c r="E124" s="290">
        <v>534547190.16408885</v>
      </c>
      <c r="F124" s="290">
        <v>533492539.27079105</v>
      </c>
      <c r="G124" s="290">
        <v>533051522.83097464</v>
      </c>
      <c r="H124" s="290">
        <v>536049493.35927469</v>
      </c>
      <c r="I124" s="290">
        <v>535595205.19531476</v>
      </c>
    </row>
    <row r="125" spans="1:9">
      <c r="A125" s="376" t="s">
        <v>196</v>
      </c>
      <c r="B125" s="47"/>
      <c r="C125" s="298">
        <v>21.003094935021615</v>
      </c>
      <c r="D125" s="298">
        <v>21.523192874570302</v>
      </c>
      <c r="E125" s="298">
        <v>20.003933074983941</v>
      </c>
      <c r="F125" s="298">
        <v>20.954754025703014</v>
      </c>
      <c r="G125" s="298">
        <v>19.736417057408751</v>
      </c>
      <c r="H125" s="298">
        <v>22.874614463475108</v>
      </c>
      <c r="I125" s="298">
        <v>16.451276523813384</v>
      </c>
    </row>
    <row r="126" spans="1:9">
      <c r="A126" s="381" t="s">
        <v>395</v>
      </c>
      <c r="B126" s="47"/>
      <c r="C126" s="291">
        <v>37109474.081403628</v>
      </c>
      <c r="D126" s="291">
        <v>37210676.487455167</v>
      </c>
      <c r="E126" s="291">
        <v>37281732.437179148</v>
      </c>
      <c r="F126" s="291">
        <v>37281732.437179148</v>
      </c>
      <c r="G126" s="291">
        <v>37354406.009653173</v>
      </c>
      <c r="H126" s="291">
        <v>37327050.986809433</v>
      </c>
      <c r="I126" s="291">
        <v>37099380.254946262</v>
      </c>
    </row>
    <row r="127" spans="1:9">
      <c r="A127" s="376" t="s">
        <v>197</v>
      </c>
      <c r="B127" s="47"/>
      <c r="C127" s="291">
        <v>295736613.01234728</v>
      </c>
      <c r="D127" s="291">
        <v>292496262.82820362</v>
      </c>
      <c r="E127" s="291">
        <v>293934680.2836622</v>
      </c>
      <c r="F127" s="291">
        <v>293934680.2836622</v>
      </c>
      <c r="G127" s="291">
        <v>291236175.11752194</v>
      </c>
      <c r="H127" s="291">
        <v>296006378.41666341</v>
      </c>
      <c r="I127" s="291">
        <v>298838360.54669249</v>
      </c>
    </row>
    <row r="129" spans="1:9">
      <c r="A129" s="369" t="s">
        <v>9</v>
      </c>
      <c r="B129" s="384"/>
      <c r="C129" s="374" t="s">
        <v>392</v>
      </c>
      <c r="D129" s="374" t="s">
        <v>374</v>
      </c>
      <c r="E129" s="374" t="s">
        <v>363</v>
      </c>
      <c r="F129" s="374" t="s">
        <v>364</v>
      </c>
      <c r="G129" s="374" t="s">
        <v>356</v>
      </c>
      <c r="H129" s="374" t="s">
        <v>343</v>
      </c>
      <c r="I129" s="374" t="s">
        <v>291</v>
      </c>
    </row>
    <row r="130" spans="1:9">
      <c r="A130" s="371" t="s">
        <v>402</v>
      </c>
      <c r="B130" s="385"/>
      <c r="C130" s="388"/>
      <c r="D130" s="388"/>
      <c r="E130" s="388"/>
      <c r="F130" s="388"/>
      <c r="G130" s="388"/>
      <c r="H130" s="388"/>
      <c r="I130" s="388"/>
    </row>
    <row r="131" spans="1:9">
      <c r="A131" s="386" t="s">
        <v>32</v>
      </c>
      <c r="B131" s="51"/>
      <c r="C131" s="294">
        <v>4679335.866889257</v>
      </c>
      <c r="D131" s="294">
        <v>4527564.1345431479</v>
      </c>
      <c r="E131" s="294">
        <v>17264988.038957056</v>
      </c>
      <c r="F131" s="294">
        <v>4481714.3120783065</v>
      </c>
      <c r="G131" s="294">
        <v>4298495.0244765403</v>
      </c>
      <c r="H131" s="294">
        <v>4289872.6184574803</v>
      </c>
      <c r="I131" s="294">
        <v>4194906.0839447286</v>
      </c>
    </row>
    <row r="132" spans="1:9">
      <c r="A132" s="377" t="s">
        <v>33</v>
      </c>
      <c r="B132" s="53"/>
      <c r="C132" s="296">
        <v>-2757246.1036030101</v>
      </c>
      <c r="D132" s="296">
        <v>-3219491.0084387641</v>
      </c>
      <c r="E132" s="296">
        <v>-11172483.782137616</v>
      </c>
      <c r="F132" s="296">
        <v>-2752904.6885280982</v>
      </c>
      <c r="G132" s="296">
        <v>-2663229.5025754301</v>
      </c>
      <c r="H132" s="296">
        <v>-2630120.5432419679</v>
      </c>
      <c r="I132" s="296">
        <v>-3126229.0477921208</v>
      </c>
    </row>
    <row r="133" spans="1:9">
      <c r="A133" s="386" t="s">
        <v>34</v>
      </c>
      <c r="B133" s="51"/>
      <c r="C133" s="294">
        <v>1922089.7632862469</v>
      </c>
      <c r="D133" s="294">
        <v>1308073.126104384</v>
      </c>
      <c r="E133" s="294">
        <v>6092504.2568194382</v>
      </c>
      <c r="F133" s="294">
        <v>1728809.6235502081</v>
      </c>
      <c r="G133" s="294">
        <v>1635265.52190111</v>
      </c>
      <c r="H133" s="294">
        <v>1659752.075215512</v>
      </c>
      <c r="I133" s="294">
        <v>1068677.036152608</v>
      </c>
    </row>
    <row r="134" spans="1:9">
      <c r="A134" s="376" t="s">
        <v>152</v>
      </c>
      <c r="B134" s="47"/>
      <c r="C134" s="296">
        <v>-263465.79345696798</v>
      </c>
      <c r="D134" s="296">
        <v>-272031.82553980598</v>
      </c>
      <c r="E134" s="296">
        <v>-1010088.176083806</v>
      </c>
      <c r="F134" s="296">
        <v>-262394.05355431902</v>
      </c>
      <c r="G134" s="296">
        <v>-252353.23957691499</v>
      </c>
      <c r="H134" s="296">
        <v>-286011.24542619701</v>
      </c>
      <c r="I134" s="296">
        <v>-209329.63752637501</v>
      </c>
    </row>
    <row r="135" spans="1:9">
      <c r="A135" s="376" t="s">
        <v>380</v>
      </c>
      <c r="B135" s="47"/>
      <c r="C135" s="296">
        <v>-14713.643516877</v>
      </c>
      <c r="D135" s="296">
        <v>-25394.620981189</v>
      </c>
      <c r="E135" s="296">
        <v>-116088.361312804</v>
      </c>
      <c r="F135" s="296">
        <v>-27876.294330452001</v>
      </c>
      <c r="G135" s="296">
        <v>-14543.909883545</v>
      </c>
      <c r="H135" s="296">
        <v>-58317.989234556997</v>
      </c>
      <c r="I135" s="296">
        <v>-15350.167864249999</v>
      </c>
    </row>
    <row r="136" spans="1:9">
      <c r="A136" s="389" t="s">
        <v>36</v>
      </c>
      <c r="B136" s="297"/>
      <c r="C136" s="294">
        <v>1643910.326312402</v>
      </c>
      <c r="D136" s="294">
        <v>1010646.679583389</v>
      </c>
      <c r="E136" s="294">
        <v>4966327.7194228284</v>
      </c>
      <c r="F136" s="294">
        <v>1438539.2756654371</v>
      </c>
      <c r="G136" s="294">
        <v>1368368.3724406499</v>
      </c>
      <c r="H136" s="294">
        <v>1315422.840554758</v>
      </c>
      <c r="I136" s="294">
        <v>843997.23076198297</v>
      </c>
    </row>
    <row r="137" spans="1:9">
      <c r="A137" s="377" t="s">
        <v>81</v>
      </c>
      <c r="B137" s="53"/>
      <c r="C137" s="56">
        <v>142418.64114670601</v>
      </c>
      <c r="D137" s="56">
        <v>122359.364847262</v>
      </c>
      <c r="E137" s="56">
        <v>397152.524699</v>
      </c>
      <c r="F137" s="56">
        <v>61302.409980388002</v>
      </c>
      <c r="G137" s="56">
        <v>98232.782517935993</v>
      </c>
      <c r="H137" s="56">
        <v>108212.449125229</v>
      </c>
      <c r="I137" s="56">
        <v>129404.883075447</v>
      </c>
    </row>
    <row r="138" spans="1:9">
      <c r="A138" s="377" t="s">
        <v>37</v>
      </c>
      <c r="B138" s="53"/>
      <c r="C138" s="56">
        <v>-61184.374581386997</v>
      </c>
      <c r="D138" s="56">
        <v>-69105.956735796994</v>
      </c>
      <c r="E138" s="56">
        <v>-110714.706203339</v>
      </c>
      <c r="F138" s="56">
        <v>-84134.765379254997</v>
      </c>
      <c r="G138" s="56">
        <v>62000.820702600002</v>
      </c>
      <c r="H138" s="56">
        <v>-41802.816336921001</v>
      </c>
      <c r="I138" s="56">
        <v>-46777.945189762999</v>
      </c>
    </row>
    <row r="139" spans="1:9">
      <c r="A139" s="386" t="s">
        <v>38</v>
      </c>
      <c r="B139" s="51"/>
      <c r="C139" s="294">
        <v>1725144.5928777209</v>
      </c>
      <c r="D139" s="294">
        <v>1063900.087694854</v>
      </c>
      <c r="E139" s="294">
        <v>5252765.5379184894</v>
      </c>
      <c r="F139" s="294">
        <v>1415706.9202665701</v>
      </c>
      <c r="G139" s="294">
        <v>1528601.975661186</v>
      </c>
      <c r="H139" s="294">
        <v>1381832.4733430659</v>
      </c>
      <c r="I139" s="294">
        <v>926624.16864766704</v>
      </c>
    </row>
    <row r="140" spans="1:9">
      <c r="A140" s="378"/>
      <c r="B140" s="289"/>
      <c r="C140" s="54"/>
      <c r="D140" s="54"/>
      <c r="E140" s="54"/>
      <c r="F140" s="54"/>
      <c r="G140" s="54"/>
      <c r="H140" s="54"/>
      <c r="I140" s="54"/>
    </row>
    <row r="141" spans="1:9">
      <c r="A141" s="379" t="s">
        <v>193</v>
      </c>
      <c r="B141" s="380"/>
      <c r="C141" s="382">
        <v>0.58923876849985135</v>
      </c>
      <c r="D141" s="382">
        <v>0.71108678149373705</v>
      </c>
      <c r="E141" s="382">
        <v>0.64711795669523808</v>
      </c>
      <c r="F141" s="382">
        <v>0.61425260443508567</v>
      </c>
      <c r="G141" s="382">
        <v>0.61957254513741156</v>
      </c>
      <c r="H141" s="382">
        <v>0.61309991628322213</v>
      </c>
      <c r="I141" s="382">
        <v>0.74524410922027962</v>
      </c>
    </row>
    <row r="142" spans="1:9">
      <c r="A142" s="391" t="s">
        <v>101</v>
      </c>
      <c r="B142" s="47"/>
      <c r="C142" s="291">
        <v>37109474.081403628</v>
      </c>
      <c r="D142" s="291">
        <v>37210676.487455167</v>
      </c>
      <c r="E142" s="291">
        <v>37281732.437179148</v>
      </c>
      <c r="F142" s="291">
        <v>37281732.437179148</v>
      </c>
      <c r="G142" s="291">
        <v>37354406.009653173</v>
      </c>
      <c r="H142" s="291">
        <v>37327050.986809433</v>
      </c>
      <c r="I142" s="291">
        <v>37099380.254946262</v>
      </c>
    </row>
    <row r="143" spans="1:9">
      <c r="A143" s="376" t="s">
        <v>197</v>
      </c>
      <c r="B143" s="47"/>
      <c r="C143" s="291">
        <v>290443514.08430701</v>
      </c>
      <c r="D143" s="291">
        <v>287174844.94977504</v>
      </c>
      <c r="E143" s="291">
        <v>288562077.92695147</v>
      </c>
      <c r="F143" s="291">
        <v>288562077.92695147</v>
      </c>
      <c r="G143" s="291">
        <v>286382757.36369705</v>
      </c>
      <c r="H143" s="291">
        <v>291171655.94554818</v>
      </c>
      <c r="I143" s="291">
        <v>293914998.98258251</v>
      </c>
    </row>
    <row r="145" spans="1:9">
      <c r="A145" s="369" t="s">
        <v>9</v>
      </c>
      <c r="B145" s="384"/>
      <c r="C145" s="374" t="s">
        <v>392</v>
      </c>
      <c r="D145" s="374" t="s">
        <v>374</v>
      </c>
      <c r="E145" s="374" t="s">
        <v>363</v>
      </c>
      <c r="F145" s="374" t="s">
        <v>364</v>
      </c>
      <c r="G145" s="374" t="s">
        <v>356</v>
      </c>
      <c r="H145" s="374" t="s">
        <v>343</v>
      </c>
      <c r="I145" s="374" t="s">
        <v>291</v>
      </c>
    </row>
    <row r="146" spans="1:9">
      <c r="A146" s="371" t="s">
        <v>403</v>
      </c>
      <c r="B146" s="385"/>
      <c r="C146" s="388"/>
      <c r="D146" s="388"/>
      <c r="E146" s="388"/>
      <c r="F146" s="388"/>
      <c r="G146" s="388"/>
      <c r="H146" s="388"/>
      <c r="I146" s="388"/>
    </row>
    <row r="147" spans="1:9">
      <c r="A147" s="386" t="s">
        <v>32</v>
      </c>
      <c r="B147" s="51"/>
      <c r="C147" s="294">
        <v>4678351.399309257</v>
      </c>
      <c r="D147" s="294">
        <v>4526776.3061231477</v>
      </c>
      <c r="E147" s="294">
        <v>17272761.703507055</v>
      </c>
      <c r="F147" s="294">
        <v>4480142.4813083056</v>
      </c>
      <c r="G147" s="294">
        <v>4306954.74765654</v>
      </c>
      <c r="H147" s="294">
        <v>4290390.3796774801</v>
      </c>
      <c r="I147" s="294">
        <v>4195274.0948647289</v>
      </c>
    </row>
    <row r="148" spans="1:9">
      <c r="A148" s="377" t="s">
        <v>33</v>
      </c>
      <c r="B148" s="53"/>
      <c r="C148" s="296">
        <v>-2757246.1036030101</v>
      </c>
      <c r="D148" s="296">
        <v>-3219491.0084387641</v>
      </c>
      <c r="E148" s="296">
        <v>-11172483.782137616</v>
      </c>
      <c r="F148" s="296">
        <v>-2752904.6885280982</v>
      </c>
      <c r="G148" s="296">
        <v>-2663229.5025754301</v>
      </c>
      <c r="H148" s="296">
        <v>-2630120.5432419679</v>
      </c>
      <c r="I148" s="296">
        <v>-3126229.0477921208</v>
      </c>
    </row>
    <row r="149" spans="1:9">
      <c r="A149" s="386" t="s">
        <v>34</v>
      </c>
      <c r="B149" s="51"/>
      <c r="C149" s="294">
        <v>1921105.295706247</v>
      </c>
      <c r="D149" s="294">
        <v>1307285.297684384</v>
      </c>
      <c r="E149" s="294">
        <v>6100277.9213694381</v>
      </c>
      <c r="F149" s="294">
        <v>1727237.7927802079</v>
      </c>
      <c r="G149" s="294">
        <v>1643725.2450811099</v>
      </c>
      <c r="H149" s="294">
        <v>1660269.8364355119</v>
      </c>
      <c r="I149" s="294">
        <v>1069045.047072608</v>
      </c>
    </row>
    <row r="150" spans="1:9">
      <c r="A150" s="376" t="s">
        <v>152</v>
      </c>
      <c r="B150" s="47"/>
      <c r="C150" s="296">
        <v>-263465.79345696798</v>
      </c>
      <c r="D150" s="296">
        <v>-272031.82553980598</v>
      </c>
      <c r="E150" s="296">
        <v>-1010088.176083806</v>
      </c>
      <c r="F150" s="296">
        <v>-262394.05355431902</v>
      </c>
      <c r="G150" s="296">
        <v>-252353.23957691499</v>
      </c>
      <c r="H150" s="296">
        <v>-286011.24542619701</v>
      </c>
      <c r="I150" s="296">
        <v>-209329.63752637501</v>
      </c>
    </row>
    <row r="151" spans="1:9">
      <c r="A151" s="376" t="s">
        <v>380</v>
      </c>
      <c r="B151" s="47"/>
      <c r="C151" s="296">
        <v>-14713.643516877</v>
      </c>
      <c r="D151" s="296">
        <v>-25394.620981189</v>
      </c>
      <c r="E151" s="296">
        <v>-116088.361312804</v>
      </c>
      <c r="F151" s="296">
        <v>-27876.294330452001</v>
      </c>
      <c r="G151" s="296">
        <v>-14543.909883545</v>
      </c>
      <c r="H151" s="296">
        <v>-58317.989234556997</v>
      </c>
      <c r="I151" s="296">
        <v>-15350.167864249999</v>
      </c>
    </row>
    <row r="152" spans="1:9">
      <c r="A152" s="389" t="s">
        <v>36</v>
      </c>
      <c r="B152" s="297"/>
      <c r="C152" s="294">
        <v>1642925.8587324021</v>
      </c>
      <c r="D152" s="294">
        <v>1009858.851163389</v>
      </c>
      <c r="E152" s="294">
        <v>4974101.3839728283</v>
      </c>
      <c r="F152" s="294">
        <v>1436967.444895437</v>
      </c>
      <c r="G152" s="294">
        <v>1376828.0956206501</v>
      </c>
      <c r="H152" s="294">
        <v>1315940.601774758</v>
      </c>
      <c r="I152" s="294">
        <v>844365.241681983</v>
      </c>
    </row>
    <row r="153" spans="1:9">
      <c r="A153" s="377" t="s">
        <v>81</v>
      </c>
      <c r="B153" s="53"/>
      <c r="C153" s="56">
        <v>142418.64114670601</v>
      </c>
      <c r="D153" s="56">
        <v>122359.364847262</v>
      </c>
      <c r="E153" s="56">
        <v>397152.524699</v>
      </c>
      <c r="F153" s="56">
        <v>61302.409980388002</v>
      </c>
      <c r="G153" s="56">
        <v>98232.782517935993</v>
      </c>
      <c r="H153" s="56">
        <v>108212.449125229</v>
      </c>
      <c r="I153" s="56">
        <v>129404.883075447</v>
      </c>
    </row>
    <row r="154" spans="1:9">
      <c r="A154" s="377" t="s">
        <v>37</v>
      </c>
      <c r="B154" s="53"/>
      <c r="C154" s="56">
        <v>-61184.374581386997</v>
      </c>
      <c r="D154" s="56">
        <v>-69105.956735796994</v>
      </c>
      <c r="E154" s="56">
        <v>-110714.706203339</v>
      </c>
      <c r="F154" s="56">
        <v>-84134.765379254997</v>
      </c>
      <c r="G154" s="56">
        <v>62000.820702600002</v>
      </c>
      <c r="H154" s="56">
        <v>-41802.816336921001</v>
      </c>
      <c r="I154" s="56">
        <v>-46777.945189762999</v>
      </c>
    </row>
    <row r="155" spans="1:9">
      <c r="A155" s="386" t="s">
        <v>38</v>
      </c>
      <c r="B155" s="51"/>
      <c r="C155" s="294">
        <v>1724160.125297721</v>
      </c>
      <c r="D155" s="294">
        <v>1063112.2592748541</v>
      </c>
      <c r="E155" s="294">
        <v>5260539.2024684893</v>
      </c>
      <c r="F155" s="294">
        <v>1414135.0894965699</v>
      </c>
      <c r="G155" s="294">
        <v>1537061.698841186</v>
      </c>
      <c r="H155" s="294">
        <v>1382350.2345630659</v>
      </c>
      <c r="I155" s="294">
        <v>926992.17956766696</v>
      </c>
    </row>
    <row r="156" spans="1:9">
      <c r="A156" s="378"/>
      <c r="B156" s="289"/>
      <c r="C156" s="54"/>
      <c r="D156" s="54"/>
      <c r="E156" s="54"/>
      <c r="F156" s="54"/>
      <c r="G156" s="54"/>
      <c r="H156" s="54"/>
      <c r="I156" s="54"/>
    </row>
    <row r="157" spans="1:9">
      <c r="A157" s="379" t="s">
        <v>193</v>
      </c>
      <c r="B157" s="380"/>
      <c r="C157" s="382">
        <v>0.58936276227777762</v>
      </c>
      <c r="D157" s="382">
        <v>0.71121053719485028</v>
      </c>
      <c r="E157" s="382">
        <v>0.64682671908043277</v>
      </c>
      <c r="F157" s="382">
        <v>0.61446811122939693</v>
      </c>
      <c r="G157" s="382">
        <v>0.61835558036093174</v>
      </c>
      <c r="H157" s="382">
        <v>0.61302592782703402</v>
      </c>
      <c r="I157" s="382">
        <v>0.74517873614475294</v>
      </c>
    </row>
    <row r="158" spans="1:9">
      <c r="A158" s="391" t="s">
        <v>101</v>
      </c>
      <c r="B158" s="47"/>
      <c r="C158" s="291">
        <v>37109474.081403628</v>
      </c>
      <c r="D158" s="291">
        <v>37210676.487455167</v>
      </c>
      <c r="E158" s="291">
        <v>37281732.437179148</v>
      </c>
      <c r="F158" s="291">
        <v>37281732.437179148</v>
      </c>
      <c r="G158" s="291">
        <v>37354406.009653173</v>
      </c>
      <c r="H158" s="291">
        <v>37327050.986809433</v>
      </c>
      <c r="I158" s="291">
        <v>37099380.254946262</v>
      </c>
    </row>
    <row r="159" spans="1:9">
      <c r="A159" s="376" t="s">
        <v>197</v>
      </c>
      <c r="B159" s="47"/>
      <c r="C159" s="291">
        <v>290443514.08430701</v>
      </c>
      <c r="D159" s="291">
        <v>287174844.94977504</v>
      </c>
      <c r="E159" s="291">
        <v>288562077.92695147</v>
      </c>
      <c r="F159" s="291">
        <v>288562077.92695147</v>
      </c>
      <c r="G159" s="291">
        <v>286382757.36369705</v>
      </c>
      <c r="H159" s="291">
        <v>291171655.94554818</v>
      </c>
      <c r="I159" s="291">
        <v>293914998.98258251</v>
      </c>
    </row>
    <row r="161" spans="1:9">
      <c r="A161" s="369" t="s">
        <v>9</v>
      </c>
      <c r="B161" s="370"/>
      <c r="C161" s="374" t="s">
        <v>392</v>
      </c>
      <c r="D161" s="374" t="s">
        <v>374</v>
      </c>
      <c r="E161" s="374" t="s">
        <v>363</v>
      </c>
      <c r="F161" s="374" t="s">
        <v>364</v>
      </c>
      <c r="G161" s="374" t="s">
        <v>356</v>
      </c>
      <c r="H161" s="374" t="s">
        <v>343</v>
      </c>
      <c r="I161" s="374" t="s">
        <v>291</v>
      </c>
    </row>
    <row r="162" spans="1:9">
      <c r="A162" s="371" t="s">
        <v>404</v>
      </c>
      <c r="B162" s="372"/>
      <c r="C162" s="375"/>
      <c r="D162" s="375"/>
      <c r="E162" s="375"/>
      <c r="F162" s="375"/>
      <c r="G162" s="375"/>
      <c r="H162" s="375"/>
      <c r="I162" s="375"/>
    </row>
    <row r="163" spans="1:9">
      <c r="A163" s="373" t="s">
        <v>32</v>
      </c>
      <c r="B163" s="284"/>
      <c r="C163" s="54">
        <v>3906469.1331537748</v>
      </c>
      <c r="D163" s="54">
        <v>3752127.568114887</v>
      </c>
      <c r="E163" s="54">
        <v>14268613.726166207</v>
      </c>
      <c r="F163" s="54">
        <v>3678716.351360166</v>
      </c>
      <c r="G163" s="54">
        <v>3540746.4478042782</v>
      </c>
      <c r="H163" s="54">
        <v>3576637.696609959</v>
      </c>
      <c r="I163" s="54">
        <v>3472513.2303918041</v>
      </c>
    </row>
    <row r="164" spans="1:9">
      <c r="A164" s="387" t="s">
        <v>273</v>
      </c>
      <c r="B164" s="165"/>
      <c r="C164" s="295">
        <v>2369752.523262497</v>
      </c>
      <c r="D164" s="295">
        <v>2266848.4695406733</v>
      </c>
      <c r="E164" s="295">
        <v>8481312.412092533</v>
      </c>
      <c r="F164" s="295">
        <v>2221299.609174232</v>
      </c>
      <c r="G164" s="295">
        <v>2133978.2964570755</v>
      </c>
      <c r="H164" s="295">
        <v>2106580.3295646319</v>
      </c>
      <c r="I164" s="295">
        <v>2019454.1768965952</v>
      </c>
    </row>
    <row r="165" spans="1:9">
      <c r="A165" s="387" t="s">
        <v>274</v>
      </c>
      <c r="B165" s="165"/>
      <c r="C165" s="295">
        <v>1536716.609891278</v>
      </c>
      <c r="D165" s="295">
        <v>1485279.0985742139</v>
      </c>
      <c r="E165" s="295">
        <v>5787301.3140736734</v>
      </c>
      <c r="F165" s="295">
        <v>1457416.742185934</v>
      </c>
      <c r="G165" s="295">
        <v>1406768.1513472029</v>
      </c>
      <c r="H165" s="295">
        <v>1470057.3670453271</v>
      </c>
      <c r="I165" s="295">
        <v>1453059.053495209</v>
      </c>
    </row>
    <row r="166" spans="1:9">
      <c r="A166" s="376" t="s">
        <v>33</v>
      </c>
      <c r="B166" s="47"/>
      <c r="C166" s="56">
        <v>-2294469.1373604662</v>
      </c>
      <c r="D166" s="56">
        <v>-2715147.748953199</v>
      </c>
      <c r="E166" s="56">
        <v>-9373264.9489834514</v>
      </c>
      <c r="F166" s="56">
        <v>-2299160.7990991529</v>
      </c>
      <c r="G166" s="56">
        <v>-2219826.7655338468</v>
      </c>
      <c r="H166" s="56">
        <v>-2211203.2053758232</v>
      </c>
      <c r="I166" s="56">
        <v>-2643074.1789746289</v>
      </c>
    </row>
    <row r="167" spans="1:9">
      <c r="A167" s="373" t="s">
        <v>34</v>
      </c>
      <c r="B167" s="284"/>
      <c r="C167" s="54">
        <v>1611999.9957933091</v>
      </c>
      <c r="D167" s="54">
        <v>1036979.819161688</v>
      </c>
      <c r="E167" s="54">
        <v>4895348.7771827551</v>
      </c>
      <c r="F167" s="54">
        <v>1379555.5522610131</v>
      </c>
      <c r="G167" s="54">
        <v>1320919.682270431</v>
      </c>
      <c r="H167" s="54">
        <v>1365434.491234136</v>
      </c>
      <c r="I167" s="54">
        <v>829439.05141717498</v>
      </c>
    </row>
    <row r="168" spans="1:9">
      <c r="A168" s="376" t="s">
        <v>152</v>
      </c>
      <c r="B168" s="47"/>
      <c r="C168" s="56">
        <v>-213061.943717243</v>
      </c>
      <c r="D168" s="56">
        <v>-208060.77044800599</v>
      </c>
      <c r="E168" s="56">
        <v>-747964.04380327999</v>
      </c>
      <c r="F168" s="56">
        <v>-205700.06293183001</v>
      </c>
      <c r="G168" s="56">
        <v>-175594.43865298101</v>
      </c>
      <c r="H168" s="56">
        <v>-218647.837329078</v>
      </c>
      <c r="I168" s="56">
        <v>-148021.704889391</v>
      </c>
    </row>
    <row r="169" spans="1:9">
      <c r="A169" s="373" t="s">
        <v>36</v>
      </c>
      <c r="B169" s="284"/>
      <c r="C169" s="54">
        <v>1398938.0520760659</v>
      </c>
      <c r="D169" s="54">
        <v>828919.04871368199</v>
      </c>
      <c r="E169" s="54">
        <v>4147384.7333794748</v>
      </c>
      <c r="F169" s="54">
        <v>1173855.489329183</v>
      </c>
      <c r="G169" s="54">
        <v>1145325.2436174499</v>
      </c>
      <c r="H169" s="54">
        <v>1146786.653905058</v>
      </c>
      <c r="I169" s="54">
        <v>681417.34652778402</v>
      </c>
    </row>
    <row r="170" spans="1:9">
      <c r="A170" s="376" t="s">
        <v>81</v>
      </c>
      <c r="B170" s="47"/>
      <c r="C170" s="56">
        <v>2092.1020324149999</v>
      </c>
      <c r="D170" s="56">
        <v>1651.612005255</v>
      </c>
      <c r="E170" s="56">
        <v>21694.707305913998</v>
      </c>
      <c r="F170" s="56">
        <v>1051.485176076</v>
      </c>
      <c r="G170" s="56">
        <v>1187.5951240439999</v>
      </c>
      <c r="H170" s="56">
        <v>77.451482120999998</v>
      </c>
      <c r="I170" s="56">
        <v>19378.175523672999</v>
      </c>
    </row>
    <row r="171" spans="1:9">
      <c r="A171" s="377" t="s">
        <v>37</v>
      </c>
      <c r="B171" s="53"/>
      <c r="C171" s="56">
        <v>4391.8138900000004</v>
      </c>
      <c r="D171" s="56">
        <v>1402.4023400000001</v>
      </c>
      <c r="E171" s="56">
        <v>76949.955961909</v>
      </c>
      <c r="F171" s="56">
        <v>-35826.87689</v>
      </c>
      <c r="G171" s="56">
        <v>112976.65048</v>
      </c>
      <c r="H171" s="56">
        <v>697.71733870000003</v>
      </c>
      <c r="I171" s="56">
        <v>-897.53496679099999</v>
      </c>
    </row>
    <row r="172" spans="1:9">
      <c r="A172" s="373" t="s">
        <v>38</v>
      </c>
      <c r="B172" s="284"/>
      <c r="C172" s="54">
        <v>1405421.9679984809</v>
      </c>
      <c r="D172" s="54">
        <v>831973.06305893697</v>
      </c>
      <c r="E172" s="54">
        <v>4246029.3966472978</v>
      </c>
      <c r="F172" s="54">
        <v>1139080.097615259</v>
      </c>
      <c r="G172" s="54">
        <v>1259489.4892214939</v>
      </c>
      <c r="H172" s="54">
        <v>1147561.822725879</v>
      </c>
      <c r="I172" s="54">
        <v>699897.98708466603</v>
      </c>
    </row>
    <row r="173" spans="1:9">
      <c r="A173" s="376" t="s">
        <v>446</v>
      </c>
      <c r="B173" s="47"/>
      <c r="C173" s="56">
        <v>-99255.462681673933</v>
      </c>
      <c r="D173" s="56">
        <v>-82805.340156464954</v>
      </c>
      <c r="E173" s="56">
        <v>-319126.37790907361</v>
      </c>
      <c r="F173" s="56">
        <v>-81209.797528029885</v>
      </c>
      <c r="G173" s="56">
        <v>-84009.558858762961</v>
      </c>
      <c r="H173" s="56">
        <v>-82019.941458685091</v>
      </c>
      <c r="I173" s="56">
        <v>-71887.080063596019</v>
      </c>
    </row>
    <row r="174" spans="1:9">
      <c r="A174" s="373" t="s">
        <v>405</v>
      </c>
      <c r="B174" s="284"/>
      <c r="C174" s="54">
        <v>1306166.505316807</v>
      </c>
      <c r="D174" s="54">
        <v>749167.72290247201</v>
      </c>
      <c r="E174" s="54">
        <v>3926903.0187382242</v>
      </c>
      <c r="F174" s="54">
        <v>1057870.3000872291</v>
      </c>
      <c r="G174" s="54">
        <v>1175479.930362731</v>
      </c>
      <c r="H174" s="54">
        <v>1065541.8812671939</v>
      </c>
      <c r="I174" s="54">
        <v>628010.90702107002</v>
      </c>
    </row>
    <row r="175" spans="1:9">
      <c r="A175" s="378"/>
      <c r="B175" s="289"/>
      <c r="C175" s="54"/>
      <c r="D175" s="54"/>
      <c r="E175" s="54"/>
      <c r="F175" s="54"/>
      <c r="G175" s="54"/>
      <c r="H175" s="54"/>
      <c r="I175" s="54"/>
    </row>
    <row r="176" spans="1:9">
      <c r="A176" s="379" t="s">
        <v>193</v>
      </c>
      <c r="B176" s="380"/>
      <c r="C176" s="382">
        <v>0.58735114988815817</v>
      </c>
      <c r="D176" s="382">
        <v>0.72362884781055592</v>
      </c>
      <c r="E176" s="382">
        <v>0.65691489929357882</v>
      </c>
      <c r="F176" s="382">
        <v>0.62498996375435767</v>
      </c>
      <c r="G176" s="382">
        <v>0.6269375111314246</v>
      </c>
      <c r="H176" s="382">
        <v>0.61823516747912877</v>
      </c>
      <c r="I176" s="382">
        <v>0.76114157200098287</v>
      </c>
    </row>
    <row r="177" spans="1:9">
      <c r="A177" s="376" t="s">
        <v>221</v>
      </c>
      <c r="B177" s="47"/>
      <c r="C177" s="290">
        <v>436926297.17685443</v>
      </c>
      <c r="D177" s="290">
        <v>433409707.24462008</v>
      </c>
      <c r="E177" s="290">
        <v>435409634.41380161</v>
      </c>
      <c r="F177" s="290">
        <v>434475141.3708089</v>
      </c>
      <c r="G177" s="290">
        <v>436327330.00689858</v>
      </c>
      <c r="H177" s="290">
        <v>436131222.93384546</v>
      </c>
      <c r="I177" s="290">
        <v>434704843.34365362</v>
      </c>
    </row>
    <row r="178" spans="1:9">
      <c r="A178" s="376" t="s">
        <v>194</v>
      </c>
      <c r="B178" s="47"/>
      <c r="C178" s="290">
        <v>465999621.48470002</v>
      </c>
      <c r="D178" s="290">
        <v>465394547.89439398</v>
      </c>
      <c r="E178" s="290">
        <v>465419402.10668159</v>
      </c>
      <c r="F178" s="290">
        <v>464783832.17117071</v>
      </c>
      <c r="G178" s="290">
        <v>467144720.80505884</v>
      </c>
      <c r="H178" s="290">
        <v>464897509.92004359</v>
      </c>
      <c r="I178" s="290">
        <v>464851545.53045303</v>
      </c>
    </row>
    <row r="179" spans="1:9">
      <c r="A179" s="376" t="s">
        <v>195</v>
      </c>
      <c r="B179" s="47"/>
      <c r="C179" s="290">
        <v>485111604.98899645</v>
      </c>
      <c r="D179" s="290">
        <v>479139508.48360145</v>
      </c>
      <c r="E179" s="290">
        <v>483443700.28495926</v>
      </c>
      <c r="F179" s="290">
        <v>482022398.59401053</v>
      </c>
      <c r="G179" s="290">
        <v>482047506.03007239</v>
      </c>
      <c r="H179" s="290">
        <v>485544424.47733963</v>
      </c>
      <c r="I179" s="290">
        <v>484160472.03841436</v>
      </c>
    </row>
    <row r="180" spans="1:9">
      <c r="A180" s="376" t="s">
        <v>196</v>
      </c>
      <c r="B180" s="47"/>
      <c r="C180" s="282">
        <v>18.288593715026302</v>
      </c>
      <c r="D180" s="282">
        <v>17.882527536202986</v>
      </c>
      <c r="E180" s="282">
        <v>16.070753398282985</v>
      </c>
      <c r="F180" s="282">
        <v>17.702858722165942</v>
      </c>
      <c r="G180" s="282">
        <v>15.035549441754876</v>
      </c>
      <c r="H180" s="282">
        <v>18.812562568182702</v>
      </c>
      <c r="I180" s="282">
        <v>12.737116295524409</v>
      </c>
    </row>
    <row r="181" spans="1:9">
      <c r="A181" s="391" t="s">
        <v>395</v>
      </c>
      <c r="B181" s="47"/>
      <c r="C181" s="291">
        <v>29137015.489075255</v>
      </c>
      <c r="D181" s="291">
        <v>29243482.582519099</v>
      </c>
      <c r="E181" s="291">
        <v>29495675.883481693</v>
      </c>
      <c r="F181" s="291">
        <v>29495675.883481693</v>
      </c>
      <c r="G181" s="291">
        <v>29546367.396275911</v>
      </c>
      <c r="H181" s="291">
        <v>29458581.096297584</v>
      </c>
      <c r="I181" s="291">
        <v>29120225.984157003</v>
      </c>
    </row>
    <row r="182" spans="1:9">
      <c r="A182" s="376" t="s">
        <v>197</v>
      </c>
      <c r="B182" s="47"/>
      <c r="C182" s="291">
        <v>230153272.92486864</v>
      </c>
      <c r="D182" s="291">
        <v>227032491.05109003</v>
      </c>
      <c r="E182" s="291">
        <v>228419716.47320777</v>
      </c>
      <c r="F182" s="291">
        <v>228419716.47320777</v>
      </c>
      <c r="G182" s="291">
        <v>228315740.80015516</v>
      </c>
      <c r="H182" s="291">
        <v>232609394.61693701</v>
      </c>
      <c r="I182" s="291">
        <v>232822463.47038177</v>
      </c>
    </row>
    <row r="183" spans="1:9">
      <c r="A183" s="376"/>
      <c r="B183" s="47"/>
      <c r="C183" s="291"/>
      <c r="D183" s="291"/>
      <c r="E183" s="291"/>
      <c r="F183" s="291"/>
      <c r="G183" s="291"/>
      <c r="H183" s="291"/>
      <c r="I183" s="291"/>
    </row>
    <row r="184" spans="1:9">
      <c r="A184" s="369" t="s">
        <v>9</v>
      </c>
      <c r="B184" s="370"/>
      <c r="C184" s="374" t="s">
        <v>392</v>
      </c>
      <c r="D184" s="374" t="s">
        <v>374</v>
      </c>
      <c r="E184" s="374" t="s">
        <v>363</v>
      </c>
      <c r="F184" s="374" t="s">
        <v>364</v>
      </c>
      <c r="G184" s="374" t="s">
        <v>356</v>
      </c>
      <c r="H184" s="374" t="s">
        <v>343</v>
      </c>
      <c r="I184" s="374" t="s">
        <v>291</v>
      </c>
    </row>
    <row r="185" spans="1:9">
      <c r="A185" s="371" t="s">
        <v>406</v>
      </c>
      <c r="B185" s="372"/>
      <c r="C185" s="375"/>
      <c r="D185" s="375"/>
      <c r="E185" s="375"/>
      <c r="F185" s="375"/>
      <c r="G185" s="375"/>
      <c r="H185" s="375"/>
      <c r="I185" s="375"/>
    </row>
    <row r="186" spans="1:9">
      <c r="A186" s="373" t="s">
        <v>32</v>
      </c>
      <c r="B186" s="284"/>
      <c r="C186" s="54">
        <v>3905484.6655737748</v>
      </c>
      <c r="D186" s="54">
        <v>3751339.7396948868</v>
      </c>
      <c r="E186" s="54">
        <v>14276387.390716208</v>
      </c>
      <c r="F186" s="54">
        <v>3677144.5205901661</v>
      </c>
      <c r="G186" s="54">
        <v>3549206.170984278</v>
      </c>
      <c r="H186" s="54">
        <v>3577155.4578299592</v>
      </c>
      <c r="I186" s="54">
        <v>3472881.2413118039</v>
      </c>
    </row>
    <row r="187" spans="1:9">
      <c r="A187" s="387" t="s">
        <v>273</v>
      </c>
      <c r="B187" s="165"/>
      <c r="C187" s="295">
        <v>2368768.0556824971</v>
      </c>
      <c r="D187" s="295">
        <v>2266060.6411206732</v>
      </c>
      <c r="E187" s="295">
        <v>8489086.0766425356</v>
      </c>
      <c r="F187" s="295">
        <v>2219727.7784042321</v>
      </c>
      <c r="G187" s="295">
        <v>2142438.0196370753</v>
      </c>
      <c r="H187" s="295">
        <v>2107098.0907846321</v>
      </c>
      <c r="I187" s="295">
        <v>2019822.187816595</v>
      </c>
    </row>
    <row r="188" spans="1:9">
      <c r="A188" s="387" t="s">
        <v>274</v>
      </c>
      <c r="B188" s="165"/>
      <c r="C188" s="295">
        <v>1536716.609891278</v>
      </c>
      <c r="D188" s="295">
        <v>1485279.0985742139</v>
      </c>
      <c r="E188" s="295">
        <v>5787301.3140736734</v>
      </c>
      <c r="F188" s="295">
        <v>1457416.742185934</v>
      </c>
      <c r="G188" s="295">
        <v>1406768.1513472029</v>
      </c>
      <c r="H188" s="295">
        <v>1470057.3670453271</v>
      </c>
      <c r="I188" s="295">
        <v>1453059.053495209</v>
      </c>
    </row>
    <row r="189" spans="1:9">
      <c r="A189" s="376" t="s">
        <v>33</v>
      </c>
      <c r="B189" s="47"/>
      <c r="C189" s="56">
        <v>-2294469.1373604662</v>
      </c>
      <c r="D189" s="56">
        <v>-2715147.748953199</v>
      </c>
      <c r="E189" s="56">
        <v>-9373264.9489834514</v>
      </c>
      <c r="F189" s="56">
        <v>-2299160.7990991529</v>
      </c>
      <c r="G189" s="56">
        <v>-2219826.7655338468</v>
      </c>
      <c r="H189" s="56">
        <v>-2211203.2053758232</v>
      </c>
      <c r="I189" s="56">
        <v>-2643074.1789746289</v>
      </c>
    </row>
    <row r="190" spans="1:9">
      <c r="A190" s="373" t="s">
        <v>34</v>
      </c>
      <c r="B190" s="284"/>
      <c r="C190" s="54">
        <v>1611015.5282133089</v>
      </c>
      <c r="D190" s="54">
        <v>1036191.9907416879</v>
      </c>
      <c r="E190" s="54">
        <v>4903122.4417327549</v>
      </c>
      <c r="F190" s="54">
        <v>1377983.721491013</v>
      </c>
      <c r="G190" s="54">
        <v>1329379.4054504309</v>
      </c>
      <c r="H190" s="54">
        <v>1365952.252454136</v>
      </c>
      <c r="I190" s="54">
        <v>829807.06233717501</v>
      </c>
    </row>
    <row r="191" spans="1:9">
      <c r="A191" s="376" t="s">
        <v>152</v>
      </c>
      <c r="B191" s="47"/>
      <c r="C191" s="56">
        <v>-213061.943717243</v>
      </c>
      <c r="D191" s="56">
        <v>-208060.77044800599</v>
      </c>
      <c r="E191" s="56">
        <v>-747964.04380327999</v>
      </c>
      <c r="F191" s="56">
        <v>-205700.06293183001</v>
      </c>
      <c r="G191" s="56">
        <v>-175594.43865298101</v>
      </c>
      <c r="H191" s="56">
        <v>-218647.837329078</v>
      </c>
      <c r="I191" s="56">
        <v>-148021.704889391</v>
      </c>
    </row>
    <row r="192" spans="1:9">
      <c r="A192" s="373" t="s">
        <v>36</v>
      </c>
      <c r="B192" s="284"/>
      <c r="C192" s="54">
        <v>1397953.584496066</v>
      </c>
      <c r="D192" s="54">
        <v>828131.22029368195</v>
      </c>
      <c r="E192" s="54">
        <v>4155158.3979294752</v>
      </c>
      <c r="F192" s="54">
        <v>1172283.6585591829</v>
      </c>
      <c r="G192" s="54">
        <v>1153784.9667974501</v>
      </c>
      <c r="H192" s="54">
        <v>1147304.415125058</v>
      </c>
      <c r="I192" s="54">
        <v>681785.35744778404</v>
      </c>
    </row>
    <row r="193" spans="1:9">
      <c r="A193" s="376" t="s">
        <v>81</v>
      </c>
      <c r="B193" s="47"/>
      <c r="C193" s="56">
        <v>2092.1020324149999</v>
      </c>
      <c r="D193" s="56">
        <v>1651.612005255</v>
      </c>
      <c r="E193" s="56">
        <v>21694.707305913998</v>
      </c>
      <c r="F193" s="56">
        <v>1051.485176076</v>
      </c>
      <c r="G193" s="56">
        <v>1187.5951240439999</v>
      </c>
      <c r="H193" s="56">
        <v>77.451482120999998</v>
      </c>
      <c r="I193" s="56">
        <v>19378.175523672999</v>
      </c>
    </row>
    <row r="194" spans="1:9">
      <c r="A194" s="377" t="s">
        <v>37</v>
      </c>
      <c r="B194" s="53"/>
      <c r="C194" s="56">
        <v>4391.8138900000004</v>
      </c>
      <c r="D194" s="56">
        <v>1402.4023400000001</v>
      </c>
      <c r="E194" s="56">
        <v>76949.955961909</v>
      </c>
      <c r="F194" s="56">
        <v>-35826.87689</v>
      </c>
      <c r="G194" s="56">
        <v>112976.65048</v>
      </c>
      <c r="H194" s="56">
        <v>697.71733870000003</v>
      </c>
      <c r="I194" s="56">
        <v>-897.53496679099999</v>
      </c>
    </row>
    <row r="195" spans="1:9">
      <c r="A195" s="373" t="s">
        <v>38</v>
      </c>
      <c r="B195" s="284"/>
      <c r="C195" s="54">
        <v>1404437.500418481</v>
      </c>
      <c r="D195" s="54">
        <v>831185.23463893705</v>
      </c>
      <c r="E195" s="54">
        <v>4253803.0611972976</v>
      </c>
      <c r="F195" s="54">
        <v>1137508.2668452589</v>
      </c>
      <c r="G195" s="54">
        <v>1267949.2124014939</v>
      </c>
      <c r="H195" s="54">
        <v>1148079.583945879</v>
      </c>
      <c r="I195" s="54">
        <v>700265.99800466595</v>
      </c>
    </row>
    <row r="196" spans="1:9">
      <c r="A196" s="376" t="s">
        <v>446</v>
      </c>
      <c r="B196" s="47"/>
      <c r="C196" s="56">
        <v>-99255.462681673933</v>
      </c>
      <c r="D196" s="56">
        <v>-82805.34015646507</v>
      </c>
      <c r="E196" s="56">
        <v>-319126.37790907361</v>
      </c>
      <c r="F196" s="56">
        <v>-81209.797528029885</v>
      </c>
      <c r="G196" s="56">
        <v>-84009.558858762961</v>
      </c>
      <c r="H196" s="56">
        <v>-82019.941458685091</v>
      </c>
      <c r="I196" s="56">
        <v>-71887.080063595902</v>
      </c>
    </row>
    <row r="197" spans="1:9">
      <c r="A197" s="373" t="s">
        <v>405</v>
      </c>
      <c r="B197" s="284"/>
      <c r="C197" s="54">
        <v>1305182.037736807</v>
      </c>
      <c r="D197" s="54">
        <v>748379.89448247198</v>
      </c>
      <c r="E197" s="54">
        <v>3934676.683288224</v>
      </c>
      <c r="F197" s="54">
        <v>1056298.469317229</v>
      </c>
      <c r="G197" s="54">
        <v>1183939.653542731</v>
      </c>
      <c r="H197" s="54">
        <v>1066059.6424871939</v>
      </c>
      <c r="I197" s="54">
        <v>628378.91794107005</v>
      </c>
    </row>
    <row r="198" spans="1:9">
      <c r="A198" s="378"/>
      <c r="B198" s="289"/>
      <c r="C198" s="54"/>
      <c r="D198" s="54"/>
      <c r="E198" s="54"/>
      <c r="F198" s="54"/>
      <c r="G198" s="54"/>
      <c r="H198" s="54"/>
      <c r="I198" s="54"/>
    </row>
    <row r="199" spans="1:9">
      <c r="A199" s="379" t="s">
        <v>193</v>
      </c>
      <c r="B199" s="380"/>
      <c r="C199" s="382">
        <v>0.58749920530628275</v>
      </c>
      <c r="D199" s="382">
        <v>0.72378081894924129</v>
      </c>
      <c r="E199" s="382">
        <v>0.65655720123417161</v>
      </c>
      <c r="F199" s="382">
        <v>0.62525712172176129</v>
      </c>
      <c r="G199" s="382">
        <v>0.62544317196378507</v>
      </c>
      <c r="H199" s="382">
        <v>0.61814568347477539</v>
      </c>
      <c r="I199" s="382">
        <v>0.76106091608714677</v>
      </c>
    </row>
    <row r="200" spans="1:9">
      <c r="A200" s="376" t="s">
        <v>221</v>
      </c>
      <c r="B200" s="47"/>
      <c r="C200" s="290">
        <v>436926297.17685443</v>
      </c>
      <c r="D200" s="290">
        <v>433409707.24462008</v>
      </c>
      <c r="E200" s="290">
        <v>435409634.41380161</v>
      </c>
      <c r="F200" s="290">
        <v>434475141.3708089</v>
      </c>
      <c r="G200" s="290">
        <v>436327330.00689858</v>
      </c>
      <c r="H200" s="290">
        <v>436131222.93384546</v>
      </c>
      <c r="I200" s="290">
        <v>434704843.34365362</v>
      </c>
    </row>
    <row r="201" spans="1:9">
      <c r="A201" s="376" t="s">
        <v>194</v>
      </c>
      <c r="B201" s="47"/>
      <c r="C201" s="290">
        <v>465999621.48470002</v>
      </c>
      <c r="D201" s="290">
        <v>465394547.89439398</v>
      </c>
      <c r="E201" s="290">
        <v>465419402.10668159</v>
      </c>
      <c r="F201" s="290">
        <v>464783832.17117071</v>
      </c>
      <c r="G201" s="290">
        <v>467144720.80505884</v>
      </c>
      <c r="H201" s="290">
        <v>464897509.92004359</v>
      </c>
      <c r="I201" s="290">
        <v>464851545.53045303</v>
      </c>
    </row>
    <row r="202" spans="1:9">
      <c r="A202" s="376" t="s">
        <v>195</v>
      </c>
      <c r="B202" s="47"/>
      <c r="C202" s="290">
        <v>485111604.98899645</v>
      </c>
      <c r="D202" s="290">
        <v>479139508.48360145</v>
      </c>
      <c r="E202" s="290">
        <v>483443700.28495926</v>
      </c>
      <c r="F202" s="290">
        <v>482022398.59401053</v>
      </c>
      <c r="G202" s="290">
        <v>482047506.03007239</v>
      </c>
      <c r="H202" s="290">
        <v>485544424.47733963</v>
      </c>
      <c r="I202" s="290">
        <v>484160472.03841436</v>
      </c>
    </row>
    <row r="203" spans="1:9">
      <c r="A203" s="376" t="s">
        <v>196</v>
      </c>
      <c r="B203" s="47"/>
      <c r="C203" s="282">
        <v>18.288593715026302</v>
      </c>
      <c r="D203" s="282">
        <v>17.882527536202986</v>
      </c>
      <c r="E203" s="282">
        <v>16.070753398282985</v>
      </c>
      <c r="F203" s="282">
        <v>17.702858722165942</v>
      </c>
      <c r="G203" s="282">
        <v>15.035549441754876</v>
      </c>
      <c r="H203" s="282">
        <v>18.812562568182702</v>
      </c>
      <c r="I203" s="282">
        <v>12.737116295524409</v>
      </c>
    </row>
    <row r="204" spans="1:9">
      <c r="A204" s="391" t="s">
        <v>395</v>
      </c>
      <c r="B204" s="47"/>
      <c r="C204" s="291">
        <v>29137015.489075255</v>
      </c>
      <c r="D204" s="291">
        <v>29243482.582519099</v>
      </c>
      <c r="E204" s="291">
        <v>29495675.883481693</v>
      </c>
      <c r="F204" s="291">
        <v>29495675.883481693</v>
      </c>
      <c r="G204" s="291">
        <v>29546367.396275911</v>
      </c>
      <c r="H204" s="291">
        <v>29458581.096297584</v>
      </c>
      <c r="I204" s="291">
        <v>29120225.984157003</v>
      </c>
    </row>
    <row r="205" spans="1:9">
      <c r="A205" s="376" t="s">
        <v>197</v>
      </c>
      <c r="B205" s="47"/>
      <c r="C205" s="291">
        <v>230153272.92486864</v>
      </c>
      <c r="D205" s="291">
        <v>227032491.05109003</v>
      </c>
      <c r="E205" s="291">
        <v>228419716.47320777</v>
      </c>
      <c r="F205" s="291">
        <v>228419716.47320777</v>
      </c>
      <c r="G205" s="291">
        <v>228315740.80015516</v>
      </c>
      <c r="H205" s="291">
        <v>232609394.61693701</v>
      </c>
      <c r="I205" s="291">
        <v>232822463.47038177</v>
      </c>
    </row>
    <row r="206" spans="1:9">
      <c r="A206" s="376"/>
      <c r="B206" s="47"/>
      <c r="C206" s="291"/>
      <c r="D206" s="291"/>
      <c r="E206" s="291"/>
      <c r="F206" s="291"/>
      <c r="G206" s="291"/>
      <c r="H206" s="291"/>
      <c r="I206" s="291"/>
    </row>
    <row r="207" spans="1:9">
      <c r="A207" s="369" t="s">
        <v>9</v>
      </c>
      <c r="B207" s="370"/>
      <c r="C207" s="374" t="s">
        <v>392</v>
      </c>
      <c r="D207" s="374" t="s">
        <v>374</v>
      </c>
      <c r="E207" s="374" t="s">
        <v>363</v>
      </c>
      <c r="F207" s="374" t="s">
        <v>364</v>
      </c>
      <c r="G207" s="374" t="s">
        <v>356</v>
      </c>
      <c r="H207" s="374" t="s">
        <v>343</v>
      </c>
      <c r="I207" s="374" t="s">
        <v>291</v>
      </c>
    </row>
    <row r="208" spans="1:9">
      <c r="A208" s="371" t="s">
        <v>407</v>
      </c>
      <c r="B208" s="372"/>
      <c r="C208" s="375"/>
      <c r="D208" s="375"/>
      <c r="E208" s="375"/>
      <c r="F208" s="375"/>
      <c r="G208" s="375"/>
      <c r="H208" s="375"/>
      <c r="I208" s="375"/>
    </row>
    <row r="209" spans="1:9">
      <c r="A209" s="373" t="s">
        <v>32</v>
      </c>
      <c r="B209" s="284"/>
      <c r="C209" s="54">
        <v>3709730.997653068</v>
      </c>
      <c r="D209" s="54">
        <v>3558234.1993622528</v>
      </c>
      <c r="E209" s="54">
        <v>13571958.010706849</v>
      </c>
      <c r="F209" s="54">
        <v>3502818.6824826431</v>
      </c>
      <c r="G209" s="54">
        <v>3369024.6794472202</v>
      </c>
      <c r="H209" s="54">
        <v>3402961.767922671</v>
      </c>
      <c r="I209" s="54">
        <v>3297152.8808543161</v>
      </c>
    </row>
    <row r="210" spans="1:9">
      <c r="A210" s="376" t="s">
        <v>33</v>
      </c>
      <c r="B210" s="47"/>
      <c r="C210" s="56">
        <v>-2199098.9994561491</v>
      </c>
      <c r="D210" s="56">
        <v>-2603872.9406596348</v>
      </c>
      <c r="E210" s="56">
        <v>-8993776.2620009519</v>
      </c>
      <c r="F210" s="56">
        <v>-2205814.8434153069</v>
      </c>
      <c r="G210" s="56">
        <v>-2129007.6291653272</v>
      </c>
      <c r="H210" s="56">
        <v>-2121580.6503816429</v>
      </c>
      <c r="I210" s="56">
        <v>-2537373.1390386741</v>
      </c>
    </row>
    <row r="211" spans="1:9">
      <c r="A211" s="373" t="s">
        <v>34</v>
      </c>
      <c r="B211" s="284"/>
      <c r="C211" s="54">
        <v>1510631.998196919</v>
      </c>
      <c r="D211" s="54">
        <v>954361.25870261795</v>
      </c>
      <c r="E211" s="54">
        <v>4578181.7487058993</v>
      </c>
      <c r="F211" s="54">
        <v>1297003.8390673359</v>
      </c>
      <c r="G211" s="54">
        <v>1240017.050281893</v>
      </c>
      <c r="H211" s="54">
        <v>1281381.117541028</v>
      </c>
      <c r="I211" s="54">
        <v>759779.74181564199</v>
      </c>
    </row>
    <row r="212" spans="1:9">
      <c r="A212" s="376" t="s">
        <v>152</v>
      </c>
      <c r="B212" s="47"/>
      <c r="C212" s="56">
        <v>-210753.53716939001</v>
      </c>
      <c r="D212" s="56">
        <v>-208188.02707212701</v>
      </c>
      <c r="E212" s="56">
        <v>-749768.27250898595</v>
      </c>
      <c r="F212" s="56">
        <v>-204278.17124959599</v>
      </c>
      <c r="G212" s="56">
        <v>-178645.08679326199</v>
      </c>
      <c r="H212" s="56">
        <v>-216599.54443467001</v>
      </c>
      <c r="I212" s="56">
        <v>-150245.47003145801</v>
      </c>
    </row>
    <row r="213" spans="1:9">
      <c r="A213" s="373" t="s">
        <v>36</v>
      </c>
      <c r="B213" s="284"/>
      <c r="C213" s="54">
        <v>1299878.4610275291</v>
      </c>
      <c r="D213" s="54">
        <v>746173.23163049098</v>
      </c>
      <c r="E213" s="54">
        <v>3828413.476196913</v>
      </c>
      <c r="F213" s="54">
        <v>1092725.66781774</v>
      </c>
      <c r="G213" s="54">
        <v>1061371.963488631</v>
      </c>
      <c r="H213" s="54">
        <v>1064781.5731063581</v>
      </c>
      <c r="I213" s="54">
        <v>609534.27178418403</v>
      </c>
    </row>
    <row r="214" spans="1:9">
      <c r="A214" s="376" t="s">
        <v>81</v>
      </c>
      <c r="B214" s="47"/>
      <c r="C214" s="56">
        <v>2092.1020324149999</v>
      </c>
      <c r="D214" s="56">
        <v>1651.612005255</v>
      </c>
      <c r="E214" s="56">
        <v>21694.707305913998</v>
      </c>
      <c r="F214" s="56">
        <v>1051.485176076</v>
      </c>
      <c r="G214" s="56">
        <v>1187.5951240439999</v>
      </c>
      <c r="H214" s="56">
        <v>77.451482120999998</v>
      </c>
      <c r="I214" s="56">
        <v>19378.175523672999</v>
      </c>
    </row>
    <row r="215" spans="1:9">
      <c r="A215" s="377" t="s">
        <v>37</v>
      </c>
      <c r="B215" s="53"/>
      <c r="C215" s="56">
        <v>4195.9422568629998</v>
      </c>
      <c r="D215" s="56">
        <v>1342.879266726</v>
      </c>
      <c r="E215" s="56">
        <v>76794.835235396997</v>
      </c>
      <c r="F215" s="56">
        <v>-35906.852906587003</v>
      </c>
      <c r="G215" s="56">
        <v>112920.371750056</v>
      </c>
      <c r="H215" s="56">
        <v>682.85667871500004</v>
      </c>
      <c r="I215" s="56">
        <v>-901.54028678700001</v>
      </c>
    </row>
    <row r="216" spans="1:9">
      <c r="A216" s="373" t="s">
        <v>38</v>
      </c>
      <c r="B216" s="284"/>
      <c r="C216" s="54">
        <v>1306166.505316807</v>
      </c>
      <c r="D216" s="54">
        <v>749167.72290247201</v>
      </c>
      <c r="E216" s="54">
        <v>3926903.0187382242</v>
      </c>
      <c r="F216" s="54">
        <v>1057870.3000872291</v>
      </c>
      <c r="G216" s="54">
        <v>1175479.930362731</v>
      </c>
      <c r="H216" s="54">
        <v>1065541.8812671939</v>
      </c>
      <c r="I216" s="54">
        <v>628010.90702107002</v>
      </c>
    </row>
    <row r="217" spans="1:9">
      <c r="A217" s="378"/>
      <c r="B217" s="289"/>
      <c r="C217" s="54"/>
      <c r="D217" s="54"/>
      <c r="E217" s="54"/>
      <c r="F217" s="54"/>
      <c r="G217" s="54"/>
      <c r="H217" s="54"/>
      <c r="I217" s="54"/>
    </row>
    <row r="218" spans="1:9">
      <c r="A218" s="379" t="s">
        <v>193</v>
      </c>
      <c r="B218" s="380"/>
      <c r="C218" s="382">
        <v>0.59279203824950966</v>
      </c>
      <c r="D218" s="382">
        <v>0.73178795851221101</v>
      </c>
      <c r="E218" s="382">
        <v>0.66267345175293113</v>
      </c>
      <c r="F218" s="382">
        <v>0.6297256704854397</v>
      </c>
      <c r="G218" s="382">
        <v>0.63193589591473354</v>
      </c>
      <c r="H218" s="382">
        <v>0.62345121546186399</v>
      </c>
      <c r="I218" s="382">
        <v>0.76956490363929453</v>
      </c>
    </row>
    <row r="219" spans="1:9">
      <c r="A219" s="376" t="s">
        <v>395</v>
      </c>
      <c r="B219" s="47"/>
      <c r="C219" s="291">
        <v>29137015.489075255</v>
      </c>
      <c r="D219" s="291">
        <v>29243482.582519099</v>
      </c>
      <c r="E219" s="291">
        <v>29495675.883481693</v>
      </c>
      <c r="F219" s="291">
        <v>29495675.883481693</v>
      </c>
      <c r="G219" s="291">
        <v>29546367.396275911</v>
      </c>
      <c r="H219" s="291">
        <v>29458581.096297584</v>
      </c>
      <c r="I219" s="291">
        <v>29120225.984157003</v>
      </c>
    </row>
    <row r="220" spans="1:9">
      <c r="A220" s="376" t="s">
        <v>197</v>
      </c>
      <c r="B220" s="47"/>
      <c r="C220" s="291">
        <v>225008159.93834707</v>
      </c>
      <c r="D220" s="291">
        <v>221859059.09751344</v>
      </c>
      <c r="E220" s="291">
        <v>223203896.21634024</v>
      </c>
      <c r="F220" s="291">
        <v>223203896.21634024</v>
      </c>
      <c r="G220" s="291">
        <v>223603640.54618892</v>
      </c>
      <c r="H220" s="291">
        <v>227915505.90401429</v>
      </c>
      <c r="I220" s="291">
        <v>227899101.90627179</v>
      </c>
    </row>
    <row r="221" spans="1:9">
      <c r="A221" s="376"/>
      <c r="B221" s="47"/>
      <c r="C221" s="291"/>
      <c r="D221" s="291"/>
      <c r="E221" s="291"/>
      <c r="F221" s="291"/>
      <c r="G221" s="291"/>
      <c r="H221" s="291"/>
      <c r="I221" s="291"/>
    </row>
    <row r="222" spans="1:9">
      <c r="A222" s="369" t="s">
        <v>9</v>
      </c>
      <c r="B222" s="370"/>
      <c r="C222" s="374" t="s">
        <v>392</v>
      </c>
      <c r="D222" s="374" t="s">
        <v>374</v>
      </c>
      <c r="E222" s="374" t="s">
        <v>363</v>
      </c>
      <c r="F222" s="374" t="s">
        <v>364</v>
      </c>
      <c r="G222" s="374" t="s">
        <v>356</v>
      </c>
      <c r="H222" s="374" t="s">
        <v>343</v>
      </c>
      <c r="I222" s="374" t="s">
        <v>291</v>
      </c>
    </row>
    <row r="223" spans="1:9">
      <c r="A223" s="371" t="s">
        <v>408</v>
      </c>
      <c r="B223" s="372"/>
      <c r="C223" s="375"/>
      <c r="D223" s="375"/>
      <c r="E223" s="375"/>
      <c r="F223" s="375"/>
      <c r="G223" s="375"/>
      <c r="H223" s="375"/>
      <c r="I223" s="375"/>
    </row>
    <row r="224" spans="1:9">
      <c r="A224" s="373" t="s">
        <v>32</v>
      </c>
      <c r="B224" s="284"/>
      <c r="C224" s="54">
        <v>3708746.5300730681</v>
      </c>
      <c r="D224" s="54">
        <v>3557446.3709422532</v>
      </c>
      <c r="E224" s="54">
        <v>13579731.67525685</v>
      </c>
      <c r="F224" s="54">
        <v>3501246.8517126432</v>
      </c>
      <c r="G224" s="54">
        <v>3377484.4026272199</v>
      </c>
      <c r="H224" s="54">
        <v>3403479.5291426708</v>
      </c>
      <c r="I224" s="54">
        <v>3297520.8917743159</v>
      </c>
    </row>
    <row r="225" spans="1:9">
      <c r="A225" s="376" t="s">
        <v>33</v>
      </c>
      <c r="B225" s="47"/>
      <c r="C225" s="56">
        <v>-2199098.9994561491</v>
      </c>
      <c r="D225" s="56">
        <v>-2603872.9406596348</v>
      </c>
      <c r="E225" s="56">
        <v>-8993776.2620009519</v>
      </c>
      <c r="F225" s="56">
        <v>-2205814.8434153069</v>
      </c>
      <c r="G225" s="56">
        <v>-2129007.6291653272</v>
      </c>
      <c r="H225" s="56">
        <v>-2121580.6503816429</v>
      </c>
      <c r="I225" s="56">
        <v>-2537373.1390386741</v>
      </c>
    </row>
    <row r="226" spans="1:9">
      <c r="A226" s="373" t="s">
        <v>34</v>
      </c>
      <c r="B226" s="284"/>
      <c r="C226" s="54">
        <v>1509647.530616919</v>
      </c>
      <c r="D226" s="54">
        <v>953573.43028261804</v>
      </c>
      <c r="E226" s="54">
        <v>4585955.4132558992</v>
      </c>
      <c r="F226" s="54">
        <v>1295432.0082973361</v>
      </c>
      <c r="G226" s="54">
        <v>1248476.773461893</v>
      </c>
      <c r="H226" s="54">
        <v>1281898.8787610279</v>
      </c>
      <c r="I226" s="54">
        <v>760147.75273564202</v>
      </c>
    </row>
    <row r="227" spans="1:9">
      <c r="A227" s="376" t="s">
        <v>152</v>
      </c>
      <c r="B227" s="47"/>
      <c r="C227" s="56">
        <v>-210753.53716939001</v>
      </c>
      <c r="D227" s="56">
        <v>-208188.02707212701</v>
      </c>
      <c r="E227" s="56">
        <v>-749768.27250898595</v>
      </c>
      <c r="F227" s="56">
        <v>-204278.17124959599</v>
      </c>
      <c r="G227" s="56">
        <v>-178645.08679326199</v>
      </c>
      <c r="H227" s="56">
        <v>-216599.54443467001</v>
      </c>
      <c r="I227" s="56">
        <v>-150245.47003145801</v>
      </c>
    </row>
    <row r="228" spans="1:9">
      <c r="A228" s="373" t="s">
        <v>36</v>
      </c>
      <c r="B228" s="284"/>
      <c r="C228" s="54">
        <v>1298893.9934475289</v>
      </c>
      <c r="D228" s="54">
        <v>745385.40321049094</v>
      </c>
      <c r="E228" s="54">
        <v>3836187.1407469129</v>
      </c>
      <c r="F228" s="54">
        <v>1091153.8370477399</v>
      </c>
      <c r="G228" s="54">
        <v>1069831.6866686309</v>
      </c>
      <c r="H228" s="54">
        <v>1065299.334326358</v>
      </c>
      <c r="I228" s="54">
        <v>609902.28270418395</v>
      </c>
    </row>
    <row r="229" spans="1:9">
      <c r="A229" s="376" t="s">
        <v>81</v>
      </c>
      <c r="B229" s="47"/>
      <c r="C229" s="56">
        <v>2092.1020324149999</v>
      </c>
      <c r="D229" s="56">
        <v>1651.612005255</v>
      </c>
      <c r="E229" s="56">
        <v>21694.707305913998</v>
      </c>
      <c r="F229" s="56">
        <v>1051.485176076</v>
      </c>
      <c r="G229" s="56">
        <v>1187.5951240439999</v>
      </c>
      <c r="H229" s="56">
        <v>77.451482120999998</v>
      </c>
      <c r="I229" s="56">
        <v>19378.175523672999</v>
      </c>
    </row>
    <row r="230" spans="1:9">
      <c r="A230" s="377" t="s">
        <v>37</v>
      </c>
      <c r="B230" s="53"/>
      <c r="C230" s="56">
        <v>4195.9422568629998</v>
      </c>
      <c r="D230" s="56">
        <v>1342.879266726</v>
      </c>
      <c r="E230" s="56">
        <v>76794.835235396997</v>
      </c>
      <c r="F230" s="56">
        <v>-35906.852906587003</v>
      </c>
      <c r="G230" s="56">
        <v>112920.371750056</v>
      </c>
      <c r="H230" s="56">
        <v>682.85667871500004</v>
      </c>
      <c r="I230" s="56">
        <v>-901.54028678700001</v>
      </c>
    </row>
    <row r="231" spans="1:9">
      <c r="A231" s="373" t="s">
        <v>38</v>
      </c>
      <c r="B231" s="284"/>
      <c r="C231" s="54">
        <v>1305182.037736807</v>
      </c>
      <c r="D231" s="54">
        <v>748379.89448247198</v>
      </c>
      <c r="E231" s="54">
        <v>3934676.683288224</v>
      </c>
      <c r="F231" s="54">
        <v>1056298.469317229</v>
      </c>
      <c r="G231" s="54">
        <v>1183939.653542731</v>
      </c>
      <c r="H231" s="54">
        <v>1066059.6424871939</v>
      </c>
      <c r="I231" s="54">
        <v>628378.91794107005</v>
      </c>
    </row>
    <row r="232" spans="1:9">
      <c r="A232" s="378"/>
      <c r="B232" s="289"/>
      <c r="C232" s="54"/>
      <c r="D232" s="54"/>
      <c r="E232" s="54"/>
      <c r="F232" s="54"/>
      <c r="G232" s="54"/>
      <c r="H232" s="54"/>
      <c r="I232" s="54"/>
    </row>
    <row r="233" spans="1:9">
      <c r="A233" s="379" t="s">
        <v>193</v>
      </c>
      <c r="B233" s="380"/>
      <c r="C233" s="382">
        <v>0.59294939182938</v>
      </c>
      <c r="D233" s="382">
        <v>0.73195001952199568</v>
      </c>
      <c r="E233" s="382">
        <v>0.66229410691436519</v>
      </c>
      <c r="F233" s="382">
        <v>0.63000837611216343</v>
      </c>
      <c r="G233" s="382">
        <v>0.63035306025669613</v>
      </c>
      <c r="H233" s="382">
        <v>0.62335637168238367</v>
      </c>
      <c r="I233" s="382">
        <v>0.7694790184250736</v>
      </c>
    </row>
    <row r="234" spans="1:9">
      <c r="A234" s="376" t="s">
        <v>395</v>
      </c>
      <c r="B234" s="47"/>
      <c r="C234" s="291">
        <v>29137015.489075255</v>
      </c>
      <c r="D234" s="291">
        <v>29243482.582519099</v>
      </c>
      <c r="E234" s="291">
        <v>29495675.883481693</v>
      </c>
      <c r="F234" s="291">
        <v>29495675.883481693</v>
      </c>
      <c r="G234" s="291">
        <v>29546367.396275911</v>
      </c>
      <c r="H234" s="291">
        <v>29458581.096297584</v>
      </c>
      <c r="I234" s="291">
        <v>29120225.984157003</v>
      </c>
    </row>
    <row r="235" spans="1:9">
      <c r="A235" s="376" t="s">
        <v>197</v>
      </c>
      <c r="B235" s="47"/>
      <c r="C235" s="291">
        <v>225008159.93834707</v>
      </c>
      <c r="D235" s="291">
        <v>221859059.09751344</v>
      </c>
      <c r="E235" s="291">
        <v>223203896.21634024</v>
      </c>
      <c r="F235" s="291">
        <v>223203896.21634024</v>
      </c>
      <c r="G235" s="291">
        <v>223603640.54618892</v>
      </c>
      <c r="H235" s="291">
        <v>227915505.90401429</v>
      </c>
      <c r="I235" s="291">
        <v>227899101.90627179</v>
      </c>
    </row>
    <row r="236" spans="1:9">
      <c r="A236" s="383"/>
      <c r="B236" s="293"/>
      <c r="C236" s="292"/>
      <c r="D236" s="292"/>
      <c r="E236" s="292"/>
      <c r="F236" s="292"/>
      <c r="G236" s="292"/>
      <c r="H236" s="292"/>
      <c r="I236" s="292"/>
    </row>
    <row r="237" spans="1:9">
      <c r="A237" s="369" t="s">
        <v>9</v>
      </c>
      <c r="B237" s="370"/>
      <c r="C237" s="374" t="s">
        <v>392</v>
      </c>
      <c r="D237" s="374" t="s">
        <v>374</v>
      </c>
      <c r="E237" s="374" t="s">
        <v>363</v>
      </c>
      <c r="F237" s="374" t="s">
        <v>364</v>
      </c>
      <c r="G237" s="374" t="s">
        <v>356</v>
      </c>
      <c r="H237" s="374" t="s">
        <v>343</v>
      </c>
      <c r="I237" s="374" t="s">
        <v>291</v>
      </c>
    </row>
    <row r="238" spans="1:9">
      <c r="A238" s="371" t="s">
        <v>409</v>
      </c>
      <c r="B238" s="392"/>
      <c r="C238" s="393"/>
      <c r="D238" s="393"/>
      <c r="E238" s="393"/>
      <c r="F238" s="393"/>
      <c r="G238" s="393"/>
      <c r="H238" s="393"/>
      <c r="I238" s="393"/>
    </row>
    <row r="239" spans="1:9">
      <c r="A239" s="373" t="s">
        <v>32</v>
      </c>
      <c r="B239" s="284"/>
      <c r="C239" s="54">
        <v>1916006.9381852529</v>
      </c>
      <c r="D239" s="54">
        <v>1790725.4322317389</v>
      </c>
      <c r="E239" s="54">
        <v>6839869.2425927902</v>
      </c>
      <c r="F239" s="54">
        <v>1748178.5922006739</v>
      </c>
      <c r="G239" s="54">
        <v>1695430.2262529619</v>
      </c>
      <c r="H239" s="54">
        <v>1734633.7962283019</v>
      </c>
      <c r="I239" s="54">
        <v>1661626.627910852</v>
      </c>
    </row>
    <row r="240" spans="1:9">
      <c r="A240" s="387" t="s">
        <v>273</v>
      </c>
      <c r="B240" s="165"/>
      <c r="C240" s="295">
        <v>1000157.6568262529</v>
      </c>
      <c r="D240" s="295">
        <v>925457.0831417389</v>
      </c>
      <c r="E240" s="295">
        <v>3464268.2048227903</v>
      </c>
      <c r="F240" s="295">
        <v>903667.06756367488</v>
      </c>
      <c r="G240" s="295">
        <v>878532.41350096092</v>
      </c>
      <c r="H240" s="295">
        <v>855057.91487730097</v>
      </c>
      <c r="I240" s="295">
        <v>827010.808880853</v>
      </c>
    </row>
    <row r="241" spans="1:9">
      <c r="A241" s="387" t="s">
        <v>274</v>
      </c>
      <c r="B241" s="165"/>
      <c r="C241" s="295">
        <v>915849.28135900002</v>
      </c>
      <c r="D241" s="295">
        <v>865268.34909000003</v>
      </c>
      <c r="E241" s="295">
        <v>3375601.0377699998</v>
      </c>
      <c r="F241" s="295">
        <v>844511.52463699901</v>
      </c>
      <c r="G241" s="295">
        <v>816897.81275200099</v>
      </c>
      <c r="H241" s="295">
        <v>879575.88135100098</v>
      </c>
      <c r="I241" s="295">
        <v>834615.81902999897</v>
      </c>
    </row>
    <row r="242" spans="1:9">
      <c r="A242" s="376" t="s">
        <v>33</v>
      </c>
      <c r="B242" s="47"/>
      <c r="C242" s="56">
        <v>-1172470.3253084931</v>
      </c>
      <c r="D242" s="56">
        <v>-1213520.8051276479</v>
      </c>
      <c r="E242" s="56">
        <v>-4622991.8547487687</v>
      </c>
      <c r="F242" s="56">
        <v>-1167313.0424339499</v>
      </c>
      <c r="G242" s="56">
        <v>-1142470.9662405839</v>
      </c>
      <c r="H242" s="56">
        <v>-1128759.5186330271</v>
      </c>
      <c r="I242" s="56">
        <v>-1184448.3274412081</v>
      </c>
    </row>
    <row r="243" spans="1:9">
      <c r="A243" s="373" t="s">
        <v>34</v>
      </c>
      <c r="B243" s="284"/>
      <c r="C243" s="54">
        <v>743536.61287675996</v>
      </c>
      <c r="D243" s="54">
        <v>577204.62710409099</v>
      </c>
      <c r="E243" s="54">
        <v>2216877.387844021</v>
      </c>
      <c r="F243" s="54">
        <v>580865.549766724</v>
      </c>
      <c r="G243" s="54">
        <v>552959.26001237798</v>
      </c>
      <c r="H243" s="54">
        <v>605874.27759527497</v>
      </c>
      <c r="I243" s="54">
        <v>477178.30046964402</v>
      </c>
    </row>
    <row r="244" spans="1:9">
      <c r="A244" s="376" t="s">
        <v>152</v>
      </c>
      <c r="B244" s="47"/>
      <c r="C244" s="56">
        <v>-142137.62350996799</v>
      </c>
      <c r="D244" s="56">
        <v>-139396.804613596</v>
      </c>
      <c r="E244" s="56">
        <v>-466089.05720000103</v>
      </c>
      <c r="F244" s="56">
        <v>-135412.18645899999</v>
      </c>
      <c r="G244" s="56">
        <v>-85442.912947000994</v>
      </c>
      <c r="H244" s="56">
        <v>-120042.615714</v>
      </c>
      <c r="I244" s="56">
        <v>-125191.34208</v>
      </c>
    </row>
    <row r="245" spans="1:9">
      <c r="A245" s="373" t="s">
        <v>36</v>
      </c>
      <c r="B245" s="284"/>
      <c r="C245" s="54">
        <v>601398.98936679203</v>
      </c>
      <c r="D245" s="54">
        <v>437807.82249049499</v>
      </c>
      <c r="E245" s="54">
        <v>1750788.3306440201</v>
      </c>
      <c r="F245" s="54">
        <v>445453.36330772401</v>
      </c>
      <c r="G245" s="54">
        <v>467516.34706537699</v>
      </c>
      <c r="H245" s="54">
        <v>485831.66188127501</v>
      </c>
      <c r="I245" s="54">
        <v>351986.95838964399</v>
      </c>
    </row>
    <row r="246" spans="1:9">
      <c r="A246" s="376" t="s">
        <v>81</v>
      </c>
      <c r="B246" s="47"/>
      <c r="C246" s="56">
        <v>-305.05896956800001</v>
      </c>
      <c r="D246" s="56">
        <v>-100.500334815</v>
      </c>
      <c r="E246" s="56">
        <v>-424.84765410099999</v>
      </c>
      <c r="F246" s="56">
        <v>85.291090921999995</v>
      </c>
      <c r="G246" s="56">
        <v>-299.43179151999999</v>
      </c>
      <c r="H246" s="56">
        <v>-162.009144066</v>
      </c>
      <c r="I246" s="56">
        <v>-48.697809436999997</v>
      </c>
    </row>
    <row r="247" spans="1:9">
      <c r="A247" s="376" t="s">
        <v>37</v>
      </c>
      <c r="B247" s="47"/>
      <c r="C247" s="56">
        <v>0</v>
      </c>
      <c r="D247" s="56">
        <v>0</v>
      </c>
      <c r="E247" s="56">
        <v>1956.77045</v>
      </c>
      <c r="F247" s="56">
        <v>1539.13885</v>
      </c>
      <c r="G247" s="56">
        <v>415.45659999999998</v>
      </c>
      <c r="H247" s="56">
        <v>-2.8530000000000002</v>
      </c>
      <c r="I247" s="56">
        <v>5.0279999999999996</v>
      </c>
    </row>
    <row r="248" spans="1:9">
      <c r="A248" s="373" t="s">
        <v>38</v>
      </c>
      <c r="B248" s="284"/>
      <c r="C248" s="54">
        <v>601093.93039722403</v>
      </c>
      <c r="D248" s="54">
        <v>437707.32215567998</v>
      </c>
      <c r="E248" s="54">
        <v>1752320.2534399191</v>
      </c>
      <c r="F248" s="54">
        <v>447077.79324864602</v>
      </c>
      <c r="G248" s="54">
        <v>467632.37187385699</v>
      </c>
      <c r="H248" s="54">
        <v>485666.79973720899</v>
      </c>
      <c r="I248" s="54">
        <v>351943.28858020698</v>
      </c>
    </row>
    <row r="249" spans="1:9">
      <c r="A249" s="376" t="s">
        <v>446</v>
      </c>
      <c r="B249" s="47"/>
      <c r="C249" s="56">
        <v>-54770.159762422089</v>
      </c>
      <c r="D249" s="56">
        <v>-57792.992756441992</v>
      </c>
      <c r="E249" s="56">
        <v>-190575.99994570203</v>
      </c>
      <c r="F249" s="56">
        <v>-46869.485245614022</v>
      </c>
      <c r="G249" s="56">
        <v>-48933.299283746979</v>
      </c>
      <c r="H249" s="56">
        <v>-46824.410371556005</v>
      </c>
      <c r="I249" s="56">
        <v>-47948.805044784967</v>
      </c>
    </row>
    <row r="250" spans="1:9">
      <c r="A250" s="373" t="s">
        <v>410</v>
      </c>
      <c r="B250" s="284"/>
      <c r="C250" s="54">
        <v>546323.77063480194</v>
      </c>
      <c r="D250" s="54">
        <v>379914.32939923799</v>
      </c>
      <c r="E250" s="54">
        <v>1561744.2534942171</v>
      </c>
      <c r="F250" s="54">
        <v>400208.308003032</v>
      </c>
      <c r="G250" s="54">
        <v>418699.07259011001</v>
      </c>
      <c r="H250" s="54">
        <v>438842.38936565298</v>
      </c>
      <c r="I250" s="54">
        <v>303994.48353542201</v>
      </c>
    </row>
    <row r="251" spans="1:9">
      <c r="A251" s="378"/>
      <c r="B251" s="289"/>
      <c r="C251" s="54"/>
      <c r="D251" s="54"/>
      <c r="E251" s="54"/>
      <c r="F251" s="54"/>
      <c r="G251" s="54"/>
      <c r="H251" s="54"/>
      <c r="I251" s="54"/>
    </row>
    <row r="252" spans="1:9">
      <c r="A252" s="379" t="s">
        <v>193</v>
      </c>
      <c r="B252" s="380"/>
      <c r="C252" s="382">
        <v>0.61193427953815194</v>
      </c>
      <c r="D252" s="382">
        <v>0.67766994497602329</v>
      </c>
      <c r="E252" s="382">
        <v>0.67588892284091828</v>
      </c>
      <c r="F252" s="382">
        <v>0.66773100165040444</v>
      </c>
      <c r="G252" s="382">
        <v>0.67385313093393251</v>
      </c>
      <c r="H252" s="382">
        <v>0.65071920141723483</v>
      </c>
      <c r="I252" s="382">
        <v>0.71282459461449788</v>
      </c>
    </row>
    <row r="253" spans="1:9">
      <c r="A253" s="376" t="s">
        <v>221</v>
      </c>
      <c r="B253" s="47"/>
      <c r="C253" s="290">
        <v>205823282.49140206</v>
      </c>
      <c r="D253" s="290">
        <v>205126225.76842806</v>
      </c>
      <c r="E253" s="290">
        <v>206981526.20342249</v>
      </c>
      <c r="F253" s="290">
        <v>206052770.13699302</v>
      </c>
      <c r="G253" s="290">
        <v>207013492.53238559</v>
      </c>
      <c r="H253" s="290">
        <v>207473952.49686143</v>
      </c>
      <c r="I253" s="290">
        <v>207385889.64744985</v>
      </c>
    </row>
    <row r="254" spans="1:9">
      <c r="A254" s="376" t="s">
        <v>198</v>
      </c>
      <c r="B254" s="47"/>
      <c r="C254" s="290">
        <v>229300004.66992998</v>
      </c>
      <c r="D254" s="290">
        <v>230123018.77048999</v>
      </c>
      <c r="E254" s="290">
        <v>230731048.05345249</v>
      </c>
      <c r="F254" s="290">
        <v>229925019.77048999</v>
      </c>
      <c r="G254" s="290">
        <v>231534209.43714997</v>
      </c>
      <c r="H254" s="290">
        <v>230976210.60382</v>
      </c>
      <c r="I254" s="290">
        <v>230488752.40234998</v>
      </c>
    </row>
    <row r="255" spans="1:9">
      <c r="A255" s="376" t="s">
        <v>195</v>
      </c>
      <c r="B255" s="47"/>
      <c r="C255" s="290">
        <v>224412301.39593697</v>
      </c>
      <c r="D255" s="290">
        <v>222826125.03242785</v>
      </c>
      <c r="E255" s="290">
        <v>226985183.6646947</v>
      </c>
      <c r="F255" s="290">
        <v>225449124.12413287</v>
      </c>
      <c r="G255" s="290">
        <v>226409767.40776715</v>
      </c>
      <c r="H255" s="290">
        <v>227907998.09124446</v>
      </c>
      <c r="I255" s="290">
        <v>228173845.03563431</v>
      </c>
    </row>
    <row r="256" spans="1:9">
      <c r="A256" s="376" t="s">
        <v>196</v>
      </c>
      <c r="B256" s="47"/>
      <c r="C256" s="298">
        <v>24.795049387734736</v>
      </c>
      <c r="D256" s="298">
        <v>24.229962801352173</v>
      </c>
      <c r="E256" s="298">
        <v>20.200534827546232</v>
      </c>
      <c r="F256" s="298">
        <v>23.557625280479307</v>
      </c>
      <c r="G256" s="298">
        <v>14.761172986870349</v>
      </c>
      <c r="H256" s="298">
        <v>20.788741039639287</v>
      </c>
      <c r="I256" s="298">
        <v>21.726238833808466</v>
      </c>
    </row>
    <row r="257" spans="1:9">
      <c r="A257" s="391" t="s">
        <v>395</v>
      </c>
      <c r="B257" s="47"/>
      <c r="C257" s="299">
        <v>13093819.490237344</v>
      </c>
      <c r="D257" s="299">
        <v>13168593.000043318</v>
      </c>
      <c r="E257" s="299">
        <v>13182300.847909579</v>
      </c>
      <c r="F257" s="299">
        <v>13182300.847909579</v>
      </c>
      <c r="G257" s="299">
        <v>13182870.751111222</v>
      </c>
      <c r="H257" s="299">
        <v>13124309.853877196</v>
      </c>
      <c r="I257" s="299">
        <v>13017471.155951183</v>
      </c>
    </row>
    <row r="258" spans="1:9">
      <c r="A258" s="376" t="s">
        <v>197</v>
      </c>
      <c r="B258" s="47"/>
      <c r="C258" s="291">
        <v>101871520.85499832</v>
      </c>
      <c r="D258" s="291">
        <v>101080018.68948121</v>
      </c>
      <c r="E258" s="291">
        <v>101974046.23414171</v>
      </c>
      <c r="F258" s="291">
        <v>101974046.23414171</v>
      </c>
      <c r="G258" s="291">
        <v>102583020.86196434</v>
      </c>
      <c r="H258" s="291">
        <v>104557620.81059505</v>
      </c>
      <c r="I258" s="291">
        <v>104201310.11158302</v>
      </c>
    </row>
    <row r="259" spans="1:9">
      <c r="A259" s="383"/>
      <c r="B259" s="293"/>
      <c r="C259" s="292"/>
      <c r="D259" s="292"/>
      <c r="E259" s="292"/>
      <c r="F259" s="292"/>
      <c r="G259" s="292"/>
      <c r="H259" s="292"/>
      <c r="I259" s="292"/>
    </row>
    <row r="260" spans="1:9">
      <c r="A260" s="369" t="s">
        <v>9</v>
      </c>
      <c r="B260" s="370"/>
      <c r="C260" s="374" t="s">
        <v>392</v>
      </c>
      <c r="D260" s="374" t="s">
        <v>374</v>
      </c>
      <c r="E260" s="374" t="s">
        <v>363</v>
      </c>
      <c r="F260" s="374" t="s">
        <v>364</v>
      </c>
      <c r="G260" s="374" t="s">
        <v>356</v>
      </c>
      <c r="H260" s="374" t="s">
        <v>343</v>
      </c>
      <c r="I260" s="374" t="s">
        <v>291</v>
      </c>
    </row>
    <row r="261" spans="1:9">
      <c r="A261" s="371" t="s">
        <v>411</v>
      </c>
      <c r="B261" s="392"/>
      <c r="C261" s="393"/>
      <c r="D261" s="393"/>
      <c r="E261" s="393"/>
      <c r="F261" s="393"/>
      <c r="G261" s="393"/>
      <c r="H261" s="393"/>
      <c r="I261" s="393"/>
    </row>
    <row r="262" spans="1:9">
      <c r="A262" s="373" t="s">
        <v>32</v>
      </c>
      <c r="B262" s="284"/>
      <c r="C262" s="54">
        <v>1915022.470605253</v>
      </c>
      <c r="D262" s="54">
        <v>1789937.603811739</v>
      </c>
      <c r="E262" s="54">
        <v>6847642.90714279</v>
      </c>
      <c r="F262" s="54">
        <v>1746606.761430674</v>
      </c>
      <c r="G262" s="54">
        <v>1703889.9494329621</v>
      </c>
      <c r="H262" s="54">
        <v>1735151.5574483019</v>
      </c>
      <c r="I262" s="54">
        <v>1661994.638830852</v>
      </c>
    </row>
    <row r="263" spans="1:9">
      <c r="A263" s="387" t="s">
        <v>273</v>
      </c>
      <c r="B263" s="165"/>
      <c r="C263" s="295">
        <v>999173.18924625299</v>
      </c>
      <c r="D263" s="295">
        <v>924669.25472173898</v>
      </c>
      <c r="E263" s="295">
        <v>3472041.8693727902</v>
      </c>
      <c r="F263" s="295">
        <v>902095.23679367499</v>
      </c>
      <c r="G263" s="295">
        <v>886992.13668096112</v>
      </c>
      <c r="H263" s="295">
        <v>855575.67609730095</v>
      </c>
      <c r="I263" s="295">
        <v>827378.81980085303</v>
      </c>
    </row>
    <row r="264" spans="1:9">
      <c r="A264" s="387" t="s">
        <v>274</v>
      </c>
      <c r="B264" s="165"/>
      <c r="C264" s="295">
        <v>915849.28135900002</v>
      </c>
      <c r="D264" s="295">
        <v>865268.34909000003</v>
      </c>
      <c r="E264" s="295">
        <v>3375601.0377699998</v>
      </c>
      <c r="F264" s="295">
        <v>844511.52463699901</v>
      </c>
      <c r="G264" s="295">
        <v>816897.81275200099</v>
      </c>
      <c r="H264" s="295">
        <v>879575.88135100098</v>
      </c>
      <c r="I264" s="295">
        <v>834615.81902999897</v>
      </c>
    </row>
    <row r="265" spans="1:9">
      <c r="A265" s="376" t="s">
        <v>33</v>
      </c>
      <c r="B265" s="47"/>
      <c r="C265" s="56">
        <v>-1172470.3253084931</v>
      </c>
      <c r="D265" s="56">
        <v>-1213520.8051276479</v>
      </c>
      <c r="E265" s="56">
        <v>-4622991.8547487687</v>
      </c>
      <c r="F265" s="56">
        <v>-1167313.0424339499</v>
      </c>
      <c r="G265" s="56">
        <v>-1142470.9662405839</v>
      </c>
      <c r="H265" s="56">
        <v>-1128759.5186330271</v>
      </c>
      <c r="I265" s="56">
        <v>-1184448.3274412081</v>
      </c>
    </row>
    <row r="266" spans="1:9">
      <c r="A266" s="373" t="s">
        <v>34</v>
      </c>
      <c r="B266" s="284"/>
      <c r="C266" s="54">
        <v>742552.14529676002</v>
      </c>
      <c r="D266" s="54">
        <v>576416.79868409096</v>
      </c>
      <c r="E266" s="54">
        <v>2224651.0523940208</v>
      </c>
      <c r="F266" s="54">
        <v>579293.718996724</v>
      </c>
      <c r="G266" s="54">
        <v>561418.98319237796</v>
      </c>
      <c r="H266" s="54">
        <v>606392.03881527495</v>
      </c>
      <c r="I266" s="54">
        <v>477546.31138964399</v>
      </c>
    </row>
    <row r="267" spans="1:9">
      <c r="A267" s="376" t="s">
        <v>152</v>
      </c>
      <c r="B267" s="47"/>
      <c r="C267" s="56">
        <v>-142137.62350996799</v>
      </c>
      <c r="D267" s="56">
        <v>-139396.804613596</v>
      </c>
      <c r="E267" s="56">
        <v>-466089.05720000103</v>
      </c>
      <c r="F267" s="56">
        <v>-135412.18645899999</v>
      </c>
      <c r="G267" s="56">
        <v>-85442.912947000994</v>
      </c>
      <c r="H267" s="56">
        <v>-120042.615714</v>
      </c>
      <c r="I267" s="56">
        <v>-125191.34208</v>
      </c>
    </row>
    <row r="268" spans="1:9">
      <c r="A268" s="373" t="s">
        <v>36</v>
      </c>
      <c r="B268" s="284"/>
      <c r="C268" s="54">
        <v>600414.52178679197</v>
      </c>
      <c r="D268" s="54">
        <v>437019.99407049501</v>
      </c>
      <c r="E268" s="54">
        <v>1758561.99519402</v>
      </c>
      <c r="F268" s="54">
        <v>443881.53253772401</v>
      </c>
      <c r="G268" s="54">
        <v>475976.07024537702</v>
      </c>
      <c r="H268" s="54">
        <v>486349.423101275</v>
      </c>
      <c r="I268" s="54">
        <v>352354.96930964402</v>
      </c>
    </row>
    <row r="269" spans="1:9">
      <c r="A269" s="376" t="s">
        <v>81</v>
      </c>
      <c r="B269" s="47"/>
      <c r="C269" s="56">
        <v>-305.05896956800001</v>
      </c>
      <c r="D269" s="56">
        <v>-100.500334815</v>
      </c>
      <c r="E269" s="56">
        <v>-424.84765410099999</v>
      </c>
      <c r="F269" s="56">
        <v>85.291090921999995</v>
      </c>
      <c r="G269" s="56">
        <v>-299.43179151999999</v>
      </c>
      <c r="H269" s="56">
        <v>-162.009144066</v>
      </c>
      <c r="I269" s="56">
        <v>-48.697809436999997</v>
      </c>
    </row>
    <row r="270" spans="1:9">
      <c r="A270" s="376" t="s">
        <v>37</v>
      </c>
      <c r="B270" s="47"/>
      <c r="C270" s="56">
        <v>0</v>
      </c>
      <c r="D270" s="56">
        <v>0</v>
      </c>
      <c r="E270" s="56">
        <v>1956.77045</v>
      </c>
      <c r="F270" s="56">
        <v>1539.13885</v>
      </c>
      <c r="G270" s="56">
        <v>415.45659999999998</v>
      </c>
      <c r="H270" s="56">
        <v>-2.8530000000000002</v>
      </c>
      <c r="I270" s="56">
        <v>5.0279999999999996</v>
      </c>
    </row>
    <row r="271" spans="1:9">
      <c r="A271" s="373" t="s">
        <v>38</v>
      </c>
      <c r="B271" s="284"/>
      <c r="C271" s="54">
        <v>600109.46281722398</v>
      </c>
      <c r="D271" s="54">
        <v>436919.49373568001</v>
      </c>
      <c r="E271" s="54">
        <v>1760093.917989919</v>
      </c>
      <c r="F271" s="54">
        <v>445505.96247864602</v>
      </c>
      <c r="G271" s="54">
        <v>476092.09505385702</v>
      </c>
      <c r="H271" s="54">
        <v>486184.56095720897</v>
      </c>
      <c r="I271" s="54">
        <v>352311.29950020701</v>
      </c>
    </row>
    <row r="272" spans="1:9">
      <c r="A272" s="376" t="s">
        <v>446</v>
      </c>
      <c r="B272" s="47"/>
      <c r="C272" s="56">
        <v>-54770.159762421972</v>
      </c>
      <c r="D272" s="56">
        <v>-57792.992756441992</v>
      </c>
      <c r="E272" s="56">
        <v>-190575.99994570203</v>
      </c>
      <c r="F272" s="56">
        <v>-46869.485245614022</v>
      </c>
      <c r="G272" s="56">
        <v>-48933.299283747037</v>
      </c>
      <c r="H272" s="56">
        <v>-46824.410371555947</v>
      </c>
      <c r="I272" s="56">
        <v>-47948.805044785026</v>
      </c>
    </row>
    <row r="273" spans="1:9">
      <c r="A273" s="373" t="s">
        <v>410</v>
      </c>
      <c r="B273" s="284"/>
      <c r="C273" s="54">
        <v>545339.303054802</v>
      </c>
      <c r="D273" s="54">
        <v>379126.50097923802</v>
      </c>
      <c r="E273" s="54">
        <v>1569517.9180442169</v>
      </c>
      <c r="F273" s="54">
        <v>398636.477233032</v>
      </c>
      <c r="G273" s="54">
        <v>427158.79577010998</v>
      </c>
      <c r="H273" s="54">
        <v>439360.15058565303</v>
      </c>
      <c r="I273" s="54">
        <v>304362.49445542198</v>
      </c>
    </row>
    <row r="274" spans="1:9">
      <c r="A274" s="378"/>
      <c r="B274" s="289"/>
      <c r="C274" s="54"/>
      <c r="D274" s="54"/>
      <c r="E274" s="54"/>
      <c r="F274" s="54"/>
      <c r="G274" s="54"/>
      <c r="H274" s="54"/>
      <c r="I274" s="54"/>
    </row>
    <row r="275" spans="1:9">
      <c r="A275" s="379" t="s">
        <v>193</v>
      </c>
      <c r="B275" s="380"/>
      <c r="C275" s="382">
        <v>0.61224886042090543</v>
      </c>
      <c r="D275" s="382">
        <v>0.67796821662576956</v>
      </c>
      <c r="E275" s="382">
        <v>0.6751216319890917</v>
      </c>
      <c r="F275" s="382">
        <v>0.66833191546664161</v>
      </c>
      <c r="G275" s="382">
        <v>0.67050748589765852</v>
      </c>
      <c r="H275" s="382">
        <v>0.65052502980948279</v>
      </c>
      <c r="I275" s="382">
        <v>0.71266675581722749</v>
      </c>
    </row>
    <row r="276" spans="1:9">
      <c r="A276" s="376" t="s">
        <v>221</v>
      </c>
      <c r="B276" s="47"/>
      <c r="C276" s="290">
        <v>205823282.49140206</v>
      </c>
      <c r="D276" s="290">
        <v>205126225.76842806</v>
      </c>
      <c r="E276" s="290">
        <v>206981526.20342249</v>
      </c>
      <c r="F276" s="290">
        <v>206052770.13699302</v>
      </c>
      <c r="G276" s="290">
        <v>207013492.53238559</v>
      </c>
      <c r="H276" s="290">
        <v>207473952.49686143</v>
      </c>
      <c r="I276" s="290">
        <v>207385889.64744985</v>
      </c>
    </row>
    <row r="277" spans="1:9">
      <c r="A277" s="376" t="s">
        <v>198</v>
      </c>
      <c r="B277" s="47"/>
      <c r="C277" s="290">
        <v>229300004.66992998</v>
      </c>
      <c r="D277" s="290">
        <v>230123018.77048999</v>
      </c>
      <c r="E277" s="290">
        <v>230731048.05345249</v>
      </c>
      <c r="F277" s="290">
        <v>229925019.77048999</v>
      </c>
      <c r="G277" s="290">
        <v>231534209.43714997</v>
      </c>
      <c r="H277" s="290">
        <v>230976210.60382</v>
      </c>
      <c r="I277" s="290">
        <v>230488752.40234998</v>
      </c>
    </row>
    <row r="278" spans="1:9">
      <c r="A278" s="376" t="s">
        <v>195</v>
      </c>
      <c r="B278" s="47"/>
      <c r="C278" s="290">
        <v>224412301.39593697</v>
      </c>
      <c r="D278" s="290">
        <v>222826125.03242785</v>
      </c>
      <c r="E278" s="290">
        <v>226985183.6646947</v>
      </c>
      <c r="F278" s="290">
        <v>225449124.12413287</v>
      </c>
      <c r="G278" s="290">
        <v>226409767.40776715</v>
      </c>
      <c r="H278" s="290">
        <v>227907998.09124446</v>
      </c>
      <c r="I278" s="290">
        <v>228173845.03563431</v>
      </c>
    </row>
    <row r="279" spans="1:9">
      <c r="A279" s="376" t="s">
        <v>196</v>
      </c>
      <c r="B279" s="47"/>
      <c r="C279" s="298">
        <v>24.795049387734736</v>
      </c>
      <c r="D279" s="298">
        <v>24.229962801352173</v>
      </c>
      <c r="E279" s="298">
        <v>20.200534827546232</v>
      </c>
      <c r="F279" s="298">
        <v>23.557625280479307</v>
      </c>
      <c r="G279" s="298">
        <v>14.761172986870349</v>
      </c>
      <c r="H279" s="298">
        <v>20.788741039639287</v>
      </c>
      <c r="I279" s="298">
        <v>21.726238833808466</v>
      </c>
    </row>
    <row r="280" spans="1:9">
      <c r="A280" s="391" t="s">
        <v>395</v>
      </c>
      <c r="B280" s="47"/>
      <c r="C280" s="291">
        <v>13093819.490237344</v>
      </c>
      <c r="D280" s="291">
        <v>13168593.000043318</v>
      </c>
      <c r="E280" s="291">
        <v>13182300.847909579</v>
      </c>
      <c r="F280" s="291">
        <v>13182300.847909579</v>
      </c>
      <c r="G280" s="291">
        <v>13182870.751111222</v>
      </c>
      <c r="H280" s="291">
        <v>13124309.853877196</v>
      </c>
      <c r="I280" s="291">
        <v>13017471.155951183</v>
      </c>
    </row>
    <row r="281" spans="1:9">
      <c r="A281" s="376" t="s">
        <v>197</v>
      </c>
      <c r="B281" s="47"/>
      <c r="C281" s="291">
        <v>101871520.85499832</v>
      </c>
      <c r="D281" s="291">
        <v>101080018.68948121</v>
      </c>
      <c r="E281" s="291">
        <v>101974046.23414171</v>
      </c>
      <c r="F281" s="291">
        <v>101974046.23414171</v>
      </c>
      <c r="G281" s="291">
        <v>102583020.86196434</v>
      </c>
      <c r="H281" s="291">
        <v>104557620.81059505</v>
      </c>
      <c r="I281" s="291">
        <v>104201310.11158302</v>
      </c>
    </row>
    <row r="282" spans="1:9">
      <c r="A282" s="376"/>
      <c r="B282" s="47"/>
      <c r="C282" s="291"/>
      <c r="D282" s="291"/>
      <c r="E282" s="291"/>
      <c r="F282" s="291"/>
      <c r="G282" s="291"/>
      <c r="H282" s="291"/>
      <c r="I282" s="291"/>
    </row>
    <row r="283" spans="1:9">
      <c r="A283" s="394" t="s">
        <v>412</v>
      </c>
      <c r="B283" s="292"/>
      <c r="C283" s="300"/>
      <c r="D283" s="300"/>
      <c r="E283" s="300"/>
      <c r="F283" s="300"/>
      <c r="G283" s="300"/>
      <c r="H283" s="300"/>
      <c r="I283" s="300"/>
    </row>
    <row r="284" spans="1:9">
      <c r="A284" s="369" t="s">
        <v>9</v>
      </c>
      <c r="B284" s="370"/>
      <c r="C284" s="374" t="s">
        <v>392</v>
      </c>
      <c r="D284" s="374" t="s">
        <v>374</v>
      </c>
      <c r="E284" s="374" t="s">
        <v>363</v>
      </c>
      <c r="F284" s="374" t="s">
        <v>364</v>
      </c>
      <c r="G284" s="374" t="s">
        <v>356</v>
      </c>
      <c r="H284" s="374" t="s">
        <v>343</v>
      </c>
      <c r="I284" s="374" t="s">
        <v>291</v>
      </c>
    </row>
    <row r="285" spans="1:9">
      <c r="A285" s="371" t="s">
        <v>413</v>
      </c>
      <c r="B285" s="372"/>
      <c r="C285" s="397">
        <v>984.46757999993861</v>
      </c>
      <c r="D285" s="397">
        <v>787.82841999991797</v>
      </c>
      <c r="E285" s="397">
        <v>-7773.6645500008017</v>
      </c>
      <c r="F285" s="397">
        <v>1571.8307699989527</v>
      </c>
      <c r="G285" s="397">
        <v>-8459.7231800002046</v>
      </c>
      <c r="H285" s="397">
        <v>-517.76121999998577</v>
      </c>
      <c r="I285" s="397">
        <v>-368.01092000002973</v>
      </c>
    </row>
    <row r="286" spans="1:9">
      <c r="A286" s="395"/>
      <c r="B286" s="396"/>
      <c r="C286" s="398"/>
      <c r="D286" s="398"/>
      <c r="E286" s="398"/>
      <c r="F286" s="398"/>
      <c r="G286" s="398"/>
      <c r="H286" s="398"/>
      <c r="I286" s="398"/>
    </row>
    <row r="287" spans="1:9">
      <c r="A287" s="387" t="s">
        <v>9</v>
      </c>
      <c r="B287" s="165"/>
      <c r="C287" s="374" t="s">
        <v>392</v>
      </c>
      <c r="D287" s="374" t="s">
        <v>374</v>
      </c>
      <c r="E287" s="374" t="s">
        <v>363</v>
      </c>
      <c r="F287" s="374" t="s">
        <v>364</v>
      </c>
      <c r="G287" s="374" t="s">
        <v>356</v>
      </c>
      <c r="H287" s="374" t="s">
        <v>343</v>
      </c>
      <c r="I287" s="374" t="s">
        <v>291</v>
      </c>
    </row>
    <row r="288" spans="1:9">
      <c r="A288" s="371" t="s">
        <v>246</v>
      </c>
      <c r="B288" s="392"/>
      <c r="C288" s="399"/>
      <c r="D288" s="399"/>
      <c r="E288" s="399"/>
      <c r="F288" s="399"/>
      <c r="G288" s="399"/>
      <c r="H288" s="399"/>
      <c r="I288" s="399"/>
    </row>
    <row r="289" spans="1:9">
      <c r="A289" s="373" t="s">
        <v>32</v>
      </c>
      <c r="B289" s="284"/>
      <c r="C289" s="54">
        <v>1812664.1027848369</v>
      </c>
      <c r="D289" s="54">
        <v>1685391.2419133619</v>
      </c>
      <c r="E289" s="54">
        <v>6468697.0510365432</v>
      </c>
      <c r="F289" s="54">
        <v>1654719.570417298</v>
      </c>
      <c r="G289" s="54">
        <v>1604277.544012116</v>
      </c>
      <c r="H289" s="54">
        <v>1641451.3929782731</v>
      </c>
      <c r="I289" s="54">
        <v>1568248.5436288561</v>
      </c>
    </row>
    <row r="290" spans="1:9">
      <c r="A290" s="376" t="s">
        <v>33</v>
      </c>
      <c r="B290" s="47"/>
      <c r="C290" s="56">
        <v>-1123987.8952537421</v>
      </c>
      <c r="D290" s="56">
        <v>-1165292.0034897339</v>
      </c>
      <c r="E290" s="56">
        <v>-4440612.7635733392</v>
      </c>
      <c r="F290" s="56">
        <v>-1121634.399695276</v>
      </c>
      <c r="G290" s="56">
        <v>-1097025.6124233771</v>
      </c>
      <c r="H290" s="56">
        <v>-1084074.900029548</v>
      </c>
      <c r="I290" s="56">
        <v>-1137877.8514251381</v>
      </c>
    </row>
    <row r="291" spans="1:9">
      <c r="A291" s="373" t="s">
        <v>34</v>
      </c>
      <c r="B291" s="284"/>
      <c r="C291" s="54">
        <v>688676.20753109502</v>
      </c>
      <c r="D291" s="54">
        <v>520099.23842362798</v>
      </c>
      <c r="E291" s="54">
        <v>2028084.287463204</v>
      </c>
      <c r="F291" s="54">
        <v>533085.17072202195</v>
      </c>
      <c r="G291" s="54">
        <v>507251.93158873898</v>
      </c>
      <c r="H291" s="54">
        <v>557376.492948725</v>
      </c>
      <c r="I291" s="54">
        <v>430370.692203718</v>
      </c>
    </row>
    <row r="292" spans="1:9">
      <c r="A292" s="376" t="s">
        <v>152</v>
      </c>
      <c r="B292" s="47"/>
      <c r="C292" s="56">
        <v>-142047.37792672499</v>
      </c>
      <c r="D292" s="56">
        <v>-140084.40868957501</v>
      </c>
      <c r="E292" s="56">
        <v>-467871.95676488598</v>
      </c>
      <c r="F292" s="56">
        <v>-134501.292659912</v>
      </c>
      <c r="G292" s="56">
        <v>-88668.883807108999</v>
      </c>
      <c r="H292" s="56">
        <v>-118369.241439006</v>
      </c>
      <c r="I292" s="56">
        <v>-126332.538858859</v>
      </c>
    </row>
    <row r="293" spans="1:9">
      <c r="A293" s="373" t="s">
        <v>36</v>
      </c>
      <c r="B293" s="284"/>
      <c r="C293" s="54">
        <v>546628.82960437005</v>
      </c>
      <c r="D293" s="54">
        <v>380014.829734053</v>
      </c>
      <c r="E293" s="54">
        <v>1560212.3306983181</v>
      </c>
      <c r="F293" s="54">
        <v>398583.87806210999</v>
      </c>
      <c r="G293" s="54">
        <v>418583.04778163001</v>
      </c>
      <c r="H293" s="54">
        <v>439007.251509719</v>
      </c>
      <c r="I293" s="54">
        <v>304038.15334485902</v>
      </c>
    </row>
    <row r="294" spans="1:9">
      <c r="A294" s="376" t="s">
        <v>39</v>
      </c>
      <c r="B294" s="47"/>
      <c r="C294" s="56">
        <v>-305.05896956800001</v>
      </c>
      <c r="D294" s="56">
        <v>-100.500334815</v>
      </c>
      <c r="E294" s="56">
        <v>1531.922795899</v>
      </c>
      <c r="F294" s="56">
        <v>1624.429940922</v>
      </c>
      <c r="G294" s="56">
        <v>116.02480848</v>
      </c>
      <c r="H294" s="56">
        <v>-164.86214406600001</v>
      </c>
      <c r="I294" s="56">
        <v>-43.669809436999998</v>
      </c>
    </row>
    <row r="295" spans="1:9">
      <c r="A295" s="373" t="s">
        <v>38</v>
      </c>
      <c r="B295" s="284"/>
      <c r="C295" s="54">
        <v>546323.77063480194</v>
      </c>
      <c r="D295" s="54">
        <v>379914.32939923799</v>
      </c>
      <c r="E295" s="54">
        <v>1561744.2534942171</v>
      </c>
      <c r="F295" s="54">
        <v>400208.308003032</v>
      </c>
      <c r="G295" s="54">
        <v>418699.07259011001</v>
      </c>
      <c r="H295" s="54">
        <v>438842.38936565298</v>
      </c>
      <c r="I295" s="54">
        <v>303994.48353542201</v>
      </c>
    </row>
    <row r="296" spans="1:9">
      <c r="A296" s="378"/>
      <c r="B296" s="289"/>
      <c r="C296" s="54"/>
      <c r="D296" s="54"/>
      <c r="E296" s="54"/>
      <c r="F296" s="54"/>
      <c r="G296" s="54"/>
      <c r="H296" s="54"/>
      <c r="I296" s="54"/>
    </row>
    <row r="297" spans="1:9">
      <c r="A297" s="379" t="s">
        <v>193</v>
      </c>
      <c r="B297" s="380"/>
      <c r="C297" s="382">
        <v>0.62007511128340553</v>
      </c>
      <c r="D297" s="382">
        <v>0.6914074159818353</v>
      </c>
      <c r="E297" s="382">
        <v>0.68647715738392412</v>
      </c>
      <c r="F297" s="382">
        <v>0.67783956855747762</v>
      </c>
      <c r="G297" s="382">
        <v>0.68381285801697411</v>
      </c>
      <c r="H297" s="382">
        <v>0.66043679676836897</v>
      </c>
      <c r="I297" s="382">
        <v>0.72557239478899194</v>
      </c>
    </row>
    <row r="298" spans="1:9">
      <c r="A298" s="376" t="s">
        <v>101</v>
      </c>
      <c r="B298" s="47"/>
      <c r="C298" s="291">
        <v>13093819.490237344</v>
      </c>
      <c r="D298" s="291">
        <v>13168593.000043318</v>
      </c>
      <c r="E298" s="291">
        <v>13182300.847909579</v>
      </c>
      <c r="F298" s="291">
        <v>13182300.847909579</v>
      </c>
      <c r="G298" s="291">
        <v>13182870.751111222</v>
      </c>
      <c r="H298" s="291">
        <v>13124309.853877196</v>
      </c>
      <c r="I298" s="291">
        <v>13017471.155951183</v>
      </c>
    </row>
    <row r="299" spans="1:9">
      <c r="A299" s="376" t="s">
        <v>197</v>
      </c>
      <c r="B299" s="47"/>
      <c r="C299" s="291">
        <v>98997212.345372617</v>
      </c>
      <c r="D299" s="291">
        <v>98077575.684150323</v>
      </c>
      <c r="E299" s="291">
        <v>98984990.724630773</v>
      </c>
      <c r="F299" s="291">
        <v>98984990.724630773</v>
      </c>
      <c r="G299" s="291">
        <v>100024719.13952266</v>
      </c>
      <c r="H299" s="291">
        <v>101950175.92111917</v>
      </c>
      <c r="I299" s="291">
        <v>101270321.11534734</v>
      </c>
    </row>
    <row r="300" spans="1:9">
      <c r="A300" s="376"/>
      <c r="B300" s="47"/>
      <c r="C300" s="291"/>
      <c r="D300" s="291"/>
      <c r="E300" s="291"/>
      <c r="F300" s="291"/>
      <c r="G300" s="291"/>
      <c r="H300" s="291"/>
      <c r="I300" s="291"/>
    </row>
    <row r="301" spans="1:9">
      <c r="A301" s="369" t="s">
        <v>9</v>
      </c>
      <c r="B301" s="370"/>
      <c r="C301" s="374" t="s">
        <v>392</v>
      </c>
      <c r="D301" s="374" t="s">
        <v>374</v>
      </c>
      <c r="E301" s="374" t="s">
        <v>363</v>
      </c>
      <c r="F301" s="374" t="s">
        <v>364</v>
      </c>
      <c r="G301" s="374" t="s">
        <v>356</v>
      </c>
      <c r="H301" s="374" t="s">
        <v>343</v>
      </c>
      <c r="I301" s="374" t="s">
        <v>291</v>
      </c>
    </row>
    <row r="302" spans="1:9">
      <c r="A302" s="371" t="s">
        <v>414</v>
      </c>
      <c r="B302" s="392"/>
      <c r="C302" s="399"/>
      <c r="D302" s="399"/>
      <c r="E302" s="399"/>
      <c r="F302" s="399"/>
      <c r="G302" s="399"/>
      <c r="H302" s="399"/>
      <c r="I302" s="399"/>
    </row>
    <row r="303" spans="1:9">
      <c r="A303" s="373" t="s">
        <v>32</v>
      </c>
      <c r="B303" s="284"/>
      <c r="C303" s="54">
        <v>1811679.635204837</v>
      </c>
      <c r="D303" s="54">
        <v>1684603.413493362</v>
      </c>
      <c r="E303" s="54">
        <v>6476470.7155865431</v>
      </c>
      <c r="F303" s="54">
        <v>1653147.7396472979</v>
      </c>
      <c r="G303" s="54">
        <v>1612737.267192116</v>
      </c>
      <c r="H303" s="54">
        <v>1641969.1541982731</v>
      </c>
      <c r="I303" s="54">
        <v>1568616.5545488561</v>
      </c>
    </row>
    <row r="304" spans="1:9">
      <c r="A304" s="376" t="s">
        <v>33</v>
      </c>
      <c r="B304" s="47"/>
      <c r="C304" s="56">
        <v>-1123987.8952537421</v>
      </c>
      <c r="D304" s="56">
        <v>-1165292.0034897339</v>
      </c>
      <c r="E304" s="56">
        <v>-4440612.7635733392</v>
      </c>
      <c r="F304" s="56">
        <v>-1121634.399695276</v>
      </c>
      <c r="G304" s="56">
        <v>-1097025.6124233771</v>
      </c>
      <c r="H304" s="56">
        <v>-1084074.900029548</v>
      </c>
      <c r="I304" s="56">
        <v>-1137877.8514251381</v>
      </c>
    </row>
    <row r="305" spans="1:9">
      <c r="A305" s="373" t="s">
        <v>34</v>
      </c>
      <c r="B305" s="284"/>
      <c r="C305" s="54">
        <v>687691.73995109496</v>
      </c>
      <c r="D305" s="54">
        <v>519311.410003628</v>
      </c>
      <c r="E305" s="54">
        <v>2035857.9520132041</v>
      </c>
      <c r="F305" s="54">
        <v>531513.33995202195</v>
      </c>
      <c r="G305" s="54">
        <v>515711.65476873901</v>
      </c>
      <c r="H305" s="54">
        <v>557894.25416872499</v>
      </c>
      <c r="I305" s="54">
        <v>430738.70312371798</v>
      </c>
    </row>
    <row r="306" spans="1:9">
      <c r="A306" s="376" t="s">
        <v>152</v>
      </c>
      <c r="B306" s="47"/>
      <c r="C306" s="56">
        <v>-142047.37792672499</v>
      </c>
      <c r="D306" s="56">
        <v>-140084.40868957501</v>
      </c>
      <c r="E306" s="56">
        <v>-467871.95676488598</v>
      </c>
      <c r="F306" s="56">
        <v>-134501.292659912</v>
      </c>
      <c r="G306" s="56">
        <v>-88668.883807108999</v>
      </c>
      <c r="H306" s="56">
        <v>-118369.241439006</v>
      </c>
      <c r="I306" s="56">
        <v>-126332.538858859</v>
      </c>
    </row>
    <row r="307" spans="1:9">
      <c r="A307" s="373" t="s">
        <v>36</v>
      </c>
      <c r="B307" s="284"/>
      <c r="C307" s="54">
        <v>545644.36202437</v>
      </c>
      <c r="D307" s="54">
        <v>379227.00131405302</v>
      </c>
      <c r="E307" s="54">
        <v>1567985.995248318</v>
      </c>
      <c r="F307" s="54">
        <v>397012.04729210999</v>
      </c>
      <c r="G307" s="54">
        <v>427042.77096162998</v>
      </c>
      <c r="H307" s="54">
        <v>439525.01272971899</v>
      </c>
      <c r="I307" s="54">
        <v>304406.16426485899</v>
      </c>
    </row>
    <row r="308" spans="1:9">
      <c r="A308" s="376" t="s">
        <v>39</v>
      </c>
      <c r="B308" s="47"/>
      <c r="C308" s="56">
        <v>-305.05896956800001</v>
      </c>
      <c r="D308" s="56">
        <v>-100.500334815</v>
      </c>
      <c r="E308" s="56">
        <v>1531.922795899</v>
      </c>
      <c r="F308" s="56">
        <v>1624.429940922</v>
      </c>
      <c r="G308" s="56">
        <v>116.02480848</v>
      </c>
      <c r="H308" s="56">
        <v>-164.86214406600001</v>
      </c>
      <c r="I308" s="56">
        <v>-43.669809436999998</v>
      </c>
    </row>
    <row r="309" spans="1:9">
      <c r="A309" s="373" t="s">
        <v>38</v>
      </c>
      <c r="B309" s="284"/>
      <c r="C309" s="54">
        <v>545339.303054802</v>
      </c>
      <c r="D309" s="54">
        <v>379126.50097923802</v>
      </c>
      <c r="E309" s="54">
        <v>1569517.9180442169</v>
      </c>
      <c r="F309" s="54">
        <v>398636.477233032</v>
      </c>
      <c r="G309" s="54">
        <v>427158.79577010998</v>
      </c>
      <c r="H309" s="54">
        <v>439360.15058565303</v>
      </c>
      <c r="I309" s="54">
        <v>304362.49445542198</v>
      </c>
    </row>
    <row r="310" spans="1:9">
      <c r="A310" s="378"/>
      <c r="B310" s="289"/>
      <c r="C310" s="54"/>
      <c r="D310" s="54"/>
      <c r="E310" s="54"/>
      <c r="F310" s="54"/>
      <c r="G310" s="54"/>
      <c r="H310" s="54"/>
      <c r="I310" s="54"/>
    </row>
    <row r="311" spans="1:9">
      <c r="A311" s="379" t="s">
        <v>193</v>
      </c>
      <c r="B311" s="380"/>
      <c r="C311" s="382">
        <v>0.62041206039535723</v>
      </c>
      <c r="D311" s="382">
        <v>0.69173076235982922</v>
      </c>
      <c r="E311" s="382">
        <v>0.68565318343621573</v>
      </c>
      <c r="F311" s="382">
        <v>0.67848406575844145</v>
      </c>
      <c r="G311" s="382">
        <v>0.6802258710951552</v>
      </c>
      <c r="H311" s="382">
        <v>0.66022854160063138</v>
      </c>
      <c r="I311" s="382">
        <v>0.72540216927163492</v>
      </c>
    </row>
    <row r="312" spans="1:9">
      <c r="A312" s="376" t="s">
        <v>101</v>
      </c>
      <c r="B312" s="47"/>
      <c r="C312" s="291">
        <v>13093819.490237344</v>
      </c>
      <c r="D312" s="291">
        <v>13168593.000043318</v>
      </c>
      <c r="E312" s="291">
        <v>13182300.847909579</v>
      </c>
      <c r="F312" s="291">
        <v>13182300.847909579</v>
      </c>
      <c r="G312" s="291">
        <v>13182870.751111222</v>
      </c>
      <c r="H312" s="291">
        <v>13124309.853877196</v>
      </c>
      <c r="I312" s="291">
        <v>13017471.155951183</v>
      </c>
    </row>
    <row r="313" spans="1:9">
      <c r="A313" s="376" t="s">
        <v>197</v>
      </c>
      <c r="B313" s="47"/>
      <c r="C313" s="291">
        <v>98997212.345372617</v>
      </c>
      <c r="D313" s="291">
        <v>98077575.684150323</v>
      </c>
      <c r="E313" s="291">
        <v>98984990.724630773</v>
      </c>
      <c r="F313" s="291">
        <v>98984990.724630773</v>
      </c>
      <c r="G313" s="291">
        <v>100024719.13952266</v>
      </c>
      <c r="H313" s="291">
        <v>101950175.92111917</v>
      </c>
      <c r="I313" s="291">
        <v>101270321.11534734</v>
      </c>
    </row>
    <row r="314" spans="1:9">
      <c r="A314" s="400"/>
      <c r="B314" s="301"/>
      <c r="C314" s="301"/>
      <c r="D314" s="301"/>
      <c r="E314" s="301"/>
      <c r="F314" s="301"/>
      <c r="G314" s="301"/>
      <c r="H314" s="301"/>
      <c r="I314" s="301"/>
    </row>
    <row r="315" spans="1:9">
      <c r="A315" s="369" t="s">
        <v>9</v>
      </c>
      <c r="B315" s="370"/>
      <c r="C315" s="374" t="s">
        <v>392</v>
      </c>
      <c r="D315" s="374" t="s">
        <v>374</v>
      </c>
      <c r="E315" s="374" t="s">
        <v>363</v>
      </c>
      <c r="F315" s="374" t="s">
        <v>364</v>
      </c>
      <c r="G315" s="374" t="s">
        <v>356</v>
      </c>
      <c r="H315" s="374" t="s">
        <v>343</v>
      </c>
      <c r="I315" s="374" t="s">
        <v>291</v>
      </c>
    </row>
    <row r="316" spans="1:9">
      <c r="A316" s="371" t="s">
        <v>415</v>
      </c>
      <c r="B316" s="392"/>
      <c r="C316" s="399"/>
      <c r="D316" s="399"/>
      <c r="E316" s="399"/>
      <c r="F316" s="399"/>
      <c r="G316" s="399"/>
      <c r="H316" s="399"/>
      <c r="I316" s="399"/>
    </row>
    <row r="317" spans="1:9">
      <c r="A317" s="386" t="s">
        <v>32</v>
      </c>
      <c r="B317" s="51"/>
      <c r="C317" s="54">
        <v>679234.32923552196</v>
      </c>
      <c r="D317" s="54">
        <v>728438.05125475698</v>
      </c>
      <c r="E317" s="54">
        <v>2799110.438550178</v>
      </c>
      <c r="F317" s="54">
        <v>692245.79374040605</v>
      </c>
      <c r="G317" s="54">
        <v>685796.21204361005</v>
      </c>
      <c r="H317" s="54">
        <v>690358.83900439902</v>
      </c>
      <c r="I317" s="54">
        <v>730709.59376176295</v>
      </c>
    </row>
    <row r="318" spans="1:9">
      <c r="A318" s="387" t="s">
        <v>273</v>
      </c>
      <c r="B318" s="165"/>
      <c r="C318" s="295">
        <v>384540.38670964196</v>
      </c>
      <c r="D318" s="295">
        <v>426374.519724757</v>
      </c>
      <c r="E318" s="295">
        <v>1657803.2604601779</v>
      </c>
      <c r="F318" s="295">
        <v>416762.10356040607</v>
      </c>
      <c r="G318" s="295">
        <v>406645.80746361008</v>
      </c>
      <c r="H318" s="295">
        <v>403929.61535439902</v>
      </c>
      <c r="I318" s="295">
        <v>430465.73408176296</v>
      </c>
    </row>
    <row r="319" spans="1:9">
      <c r="A319" s="387" t="s">
        <v>274</v>
      </c>
      <c r="B319" s="165"/>
      <c r="C319" s="295">
        <v>294693.94252588</v>
      </c>
      <c r="D319" s="295">
        <v>302063.53152999998</v>
      </c>
      <c r="E319" s="295">
        <v>1141307.1780900001</v>
      </c>
      <c r="F319" s="295">
        <v>275483.69017999998</v>
      </c>
      <c r="G319" s="295">
        <v>279150.40457999997</v>
      </c>
      <c r="H319" s="295">
        <v>286429.22365</v>
      </c>
      <c r="I319" s="295">
        <v>300243.85967999999</v>
      </c>
    </row>
    <row r="320" spans="1:9">
      <c r="A320" s="377" t="s">
        <v>33</v>
      </c>
      <c r="B320" s="53"/>
      <c r="C320" s="56">
        <v>-437115.49938919803</v>
      </c>
      <c r="D320" s="56">
        <v>-444320.59170162602</v>
      </c>
      <c r="E320" s="56">
        <v>-1717742.846900098</v>
      </c>
      <c r="F320" s="56">
        <v>-442313.99291558098</v>
      </c>
      <c r="G320" s="56">
        <v>-411052.93410362798</v>
      </c>
      <c r="H320" s="56">
        <v>-425968.34215162398</v>
      </c>
      <c r="I320" s="56">
        <v>-438407.57772926497</v>
      </c>
    </row>
    <row r="321" spans="1:9">
      <c r="A321" s="386" t="s">
        <v>34</v>
      </c>
      <c r="B321" s="51"/>
      <c r="C321" s="54">
        <v>242118.82984632399</v>
      </c>
      <c r="D321" s="54">
        <v>284117.45955313102</v>
      </c>
      <c r="E321" s="54">
        <v>1081367.5916500799</v>
      </c>
      <c r="F321" s="54">
        <v>249931.80082482501</v>
      </c>
      <c r="G321" s="54">
        <v>274743.27793998201</v>
      </c>
      <c r="H321" s="54">
        <v>264390.49685277499</v>
      </c>
      <c r="I321" s="54">
        <v>292302.01603249798</v>
      </c>
    </row>
    <row r="322" spans="1:9">
      <c r="A322" s="376" t="s">
        <v>152</v>
      </c>
      <c r="B322" s="53"/>
      <c r="C322" s="56">
        <v>-55994.235435770002</v>
      </c>
      <c r="D322" s="56">
        <v>-22735.889371820002</v>
      </c>
      <c r="E322" s="56">
        <v>-214940.97296849999</v>
      </c>
      <c r="F322" s="56">
        <v>-52536.632277910001</v>
      </c>
      <c r="G322" s="56">
        <v>-56951.272758430001</v>
      </c>
      <c r="H322" s="56">
        <v>-68631.006782159995</v>
      </c>
      <c r="I322" s="56">
        <v>-36822.061150000001</v>
      </c>
    </row>
    <row r="323" spans="1:9">
      <c r="A323" s="386" t="s">
        <v>36</v>
      </c>
      <c r="B323" s="51"/>
      <c r="C323" s="54">
        <v>186124.59441055401</v>
      </c>
      <c r="D323" s="54">
        <v>261381.57018131099</v>
      </c>
      <c r="E323" s="54">
        <v>866426.61868157994</v>
      </c>
      <c r="F323" s="54">
        <v>197395.168546915</v>
      </c>
      <c r="G323" s="54">
        <v>217792.005181552</v>
      </c>
      <c r="H323" s="54">
        <v>195759.49007061499</v>
      </c>
      <c r="I323" s="54">
        <v>255479.95488249799</v>
      </c>
    </row>
    <row r="324" spans="1:9">
      <c r="A324" s="377" t="s">
        <v>81</v>
      </c>
      <c r="B324" s="53"/>
      <c r="C324" s="56">
        <v>-6.7318731850000004</v>
      </c>
      <c r="D324" s="56">
        <v>213.420775448</v>
      </c>
      <c r="E324" s="56">
        <v>-167.81086402700001</v>
      </c>
      <c r="F324" s="56">
        <v>12.897442413</v>
      </c>
      <c r="G324" s="56">
        <v>-7.2997405349999998</v>
      </c>
      <c r="H324" s="56">
        <v>-931.53699194399996</v>
      </c>
      <c r="I324" s="56">
        <v>758.12842603900003</v>
      </c>
    </row>
    <row r="325" spans="1:9">
      <c r="A325" s="377" t="s">
        <v>37</v>
      </c>
      <c r="B325" s="53"/>
      <c r="C325" s="56">
        <v>-38.125779999999999</v>
      </c>
      <c r="D325" s="56">
        <v>91.67071</v>
      </c>
      <c r="E325" s="56">
        <v>62175.005740000001</v>
      </c>
      <c r="F325" s="56">
        <v>-38577.268759999999</v>
      </c>
      <c r="G325" s="56">
        <v>100193.39784000001</v>
      </c>
      <c r="H325" s="56">
        <v>59.745019999999997</v>
      </c>
      <c r="I325" s="56">
        <v>499.13164</v>
      </c>
    </row>
    <row r="326" spans="1:9">
      <c r="A326" s="386" t="s">
        <v>102</v>
      </c>
      <c r="B326" s="51"/>
      <c r="C326" s="54">
        <v>186079.73675736901</v>
      </c>
      <c r="D326" s="54">
        <v>261686.661666759</v>
      </c>
      <c r="E326" s="54">
        <v>928433.81355755299</v>
      </c>
      <c r="F326" s="54">
        <v>158830.79722932799</v>
      </c>
      <c r="G326" s="54">
        <v>317978.10328101699</v>
      </c>
      <c r="H326" s="54">
        <v>194887.69809867101</v>
      </c>
      <c r="I326" s="54">
        <v>256737.214948537</v>
      </c>
    </row>
    <row r="327" spans="1:9">
      <c r="A327" s="376" t="s">
        <v>446</v>
      </c>
      <c r="B327" s="47"/>
      <c r="C327" s="56">
        <v>-10772.150696813012</v>
      </c>
      <c r="D327" s="56">
        <v>-9807.068179060996</v>
      </c>
      <c r="E327" s="56">
        <v>-33508.623879679013</v>
      </c>
      <c r="F327" s="56">
        <v>-6647.8649456219864</v>
      </c>
      <c r="G327" s="56">
        <v>-7510.7071729999734</v>
      </c>
      <c r="H327" s="56">
        <v>-8955.2044304330193</v>
      </c>
      <c r="I327" s="56">
        <v>-10394.847330624005</v>
      </c>
    </row>
    <row r="328" spans="1:9">
      <c r="A328" s="373" t="s">
        <v>416</v>
      </c>
      <c r="B328" s="51"/>
      <c r="C328" s="54">
        <v>175307.586060556</v>
      </c>
      <c r="D328" s="54">
        <v>251879.593487698</v>
      </c>
      <c r="E328" s="54">
        <v>894925.18967787398</v>
      </c>
      <c r="F328" s="54">
        <v>152182.932283706</v>
      </c>
      <c r="G328" s="54">
        <v>310467.39610801701</v>
      </c>
      <c r="H328" s="54">
        <v>185932.49366823799</v>
      </c>
      <c r="I328" s="54">
        <v>246342.367617913</v>
      </c>
    </row>
    <row r="329" spans="1:9">
      <c r="A329" s="378"/>
      <c r="B329" s="289"/>
      <c r="C329" s="54"/>
      <c r="D329" s="54"/>
      <c r="E329" s="54"/>
      <c r="F329" s="54"/>
      <c r="G329" s="54"/>
      <c r="H329" s="54"/>
      <c r="I329" s="54"/>
    </row>
    <row r="330" spans="1:9">
      <c r="A330" s="379" t="s">
        <v>193</v>
      </c>
      <c r="B330" s="380"/>
      <c r="C330" s="382">
        <v>0.64354152988876667</v>
      </c>
      <c r="D330" s="382">
        <v>0.6099634566539599</v>
      </c>
      <c r="E330" s="382">
        <v>0.61367455290182005</v>
      </c>
      <c r="F330" s="382">
        <v>0.63895511813171069</v>
      </c>
      <c r="G330" s="382">
        <v>0.59938058403491001</v>
      </c>
      <c r="H330" s="382">
        <v>0.61702453577031646</v>
      </c>
      <c r="I330" s="382">
        <v>0.59997512208961268</v>
      </c>
    </row>
    <row r="331" spans="1:9">
      <c r="A331" s="376" t="s">
        <v>221</v>
      </c>
      <c r="B331" s="47"/>
      <c r="C331" s="290">
        <v>71786198.111619294</v>
      </c>
      <c r="D331" s="290">
        <v>70603574.113313109</v>
      </c>
      <c r="E331" s="290">
        <v>70772903.505622059</v>
      </c>
      <c r="F331" s="290">
        <v>70836488.278560176</v>
      </c>
      <c r="G331" s="290">
        <v>71439436.550994977</v>
      </c>
      <c r="H331" s="290">
        <v>70513745.494604215</v>
      </c>
      <c r="I331" s="290">
        <v>70301943.698328882</v>
      </c>
    </row>
    <row r="332" spans="1:9">
      <c r="A332" s="376" t="s">
        <v>194</v>
      </c>
      <c r="B332" s="47"/>
      <c r="C332" s="290">
        <v>73291663.993140027</v>
      </c>
      <c r="D332" s="290">
        <v>72397599.128869995</v>
      </c>
      <c r="E332" s="290">
        <v>72470901.636717528</v>
      </c>
      <c r="F332" s="290">
        <v>72635975.046250001</v>
      </c>
      <c r="G332" s="290">
        <v>72492083.39673005</v>
      </c>
      <c r="H332" s="290">
        <v>72351743.378309995</v>
      </c>
      <c r="I332" s="290">
        <v>72403804.725580096</v>
      </c>
    </row>
    <row r="333" spans="1:9">
      <c r="A333" s="376" t="s">
        <v>195</v>
      </c>
      <c r="B333" s="47"/>
      <c r="C333" s="290">
        <v>67048449.589448035</v>
      </c>
      <c r="D333" s="290">
        <v>66419261.780150011</v>
      </c>
      <c r="E333" s="290">
        <v>67290764.675676182</v>
      </c>
      <c r="F333" s="290">
        <v>67282525.852857307</v>
      </c>
      <c r="G333" s="290">
        <v>66525294.449747056</v>
      </c>
      <c r="H333" s="290">
        <v>67418490.396170333</v>
      </c>
      <c r="I333" s="290">
        <v>67936748.003930002</v>
      </c>
    </row>
    <row r="334" spans="1:9">
      <c r="A334" s="376" t="s">
        <v>196</v>
      </c>
      <c r="B334" s="47"/>
      <c r="C334" s="298">
        <v>30.559674803405183</v>
      </c>
      <c r="D334" s="298">
        <v>12.561681406782236</v>
      </c>
      <c r="E334" s="298">
        <v>29.658934567415358</v>
      </c>
      <c r="F334" s="298">
        <v>28.931466670314808</v>
      </c>
      <c r="G334" s="298">
        <v>31.424823285461784</v>
      </c>
      <c r="H334" s="298">
        <v>37.942973356318362</v>
      </c>
      <c r="I334" s="298">
        <v>20.342611159488339</v>
      </c>
    </row>
    <row r="335" spans="1:9">
      <c r="A335" s="391" t="s">
        <v>395</v>
      </c>
      <c r="B335" s="47"/>
      <c r="C335" s="291">
        <v>6187730.8118157545</v>
      </c>
      <c r="D335" s="291">
        <v>6167101.7822847506</v>
      </c>
      <c r="E335" s="291">
        <v>6348615.4327908009</v>
      </c>
      <c r="F335" s="291">
        <v>6348615.4327908009</v>
      </c>
      <c r="G335" s="291">
        <v>6301185.5008911742</v>
      </c>
      <c r="H335" s="291">
        <v>6238892.4142403975</v>
      </c>
      <c r="I335" s="291">
        <v>6125112.7044367492</v>
      </c>
    </row>
    <row r="336" spans="1:9">
      <c r="A336" s="376" t="s">
        <v>197</v>
      </c>
      <c r="B336" s="47"/>
      <c r="C336" s="291">
        <v>49792232.183375113</v>
      </c>
      <c r="D336" s="291">
        <v>48976597.762499951</v>
      </c>
      <c r="E336" s="291">
        <v>48816812.55224999</v>
      </c>
      <c r="F336" s="291">
        <v>48816812.55224999</v>
      </c>
      <c r="G336" s="291">
        <v>49971548.654499963</v>
      </c>
      <c r="H336" s="291">
        <v>49035537.286249936</v>
      </c>
      <c r="I336" s="291">
        <v>48557772.617499977</v>
      </c>
    </row>
    <row r="337" spans="1:9">
      <c r="A337" s="376"/>
      <c r="B337" s="47"/>
      <c r="C337" s="58"/>
      <c r="D337" s="58"/>
      <c r="E337" s="58"/>
      <c r="F337" s="58"/>
      <c r="G337" s="58"/>
      <c r="H337" s="58"/>
      <c r="I337" s="58"/>
    </row>
    <row r="338" spans="1:9">
      <c r="A338" s="369" t="s">
        <v>9</v>
      </c>
      <c r="B338" s="370"/>
      <c r="C338" s="374" t="s">
        <v>392</v>
      </c>
      <c r="D338" s="374" t="s">
        <v>374</v>
      </c>
      <c r="E338" s="374" t="s">
        <v>363</v>
      </c>
      <c r="F338" s="374" t="s">
        <v>364</v>
      </c>
      <c r="G338" s="374" t="s">
        <v>356</v>
      </c>
      <c r="H338" s="374" t="s">
        <v>343</v>
      </c>
      <c r="I338" s="374" t="s">
        <v>291</v>
      </c>
    </row>
    <row r="339" spans="1:9">
      <c r="A339" s="371" t="s">
        <v>229</v>
      </c>
      <c r="B339" s="392"/>
      <c r="C339" s="399"/>
      <c r="D339" s="399"/>
      <c r="E339" s="399"/>
      <c r="F339" s="399"/>
      <c r="G339" s="399"/>
      <c r="H339" s="399"/>
      <c r="I339" s="399"/>
    </row>
    <row r="340" spans="1:9">
      <c r="A340" s="386" t="s">
        <v>32</v>
      </c>
      <c r="B340" s="51"/>
      <c r="C340" s="54">
        <v>652000.68135653797</v>
      </c>
      <c r="D340" s="54">
        <v>701161.02021051396</v>
      </c>
      <c r="E340" s="54">
        <v>2704312.3926140689</v>
      </c>
      <c r="F340" s="54">
        <v>669777.53427471605</v>
      </c>
      <c r="G340" s="54">
        <v>663523.58830294898</v>
      </c>
      <c r="H340" s="54">
        <v>666056.03138374002</v>
      </c>
      <c r="I340" s="54">
        <v>704955.238652664</v>
      </c>
    </row>
    <row r="341" spans="1:9">
      <c r="A341" s="377" t="s">
        <v>33</v>
      </c>
      <c r="B341" s="53"/>
      <c r="C341" s="56">
        <v>-421515.760455626</v>
      </c>
      <c r="D341" s="56">
        <v>-427362.73864078103</v>
      </c>
      <c r="E341" s="56">
        <v>-1656973.848473934</v>
      </c>
      <c r="F341" s="56">
        <v>-426482.77168876003</v>
      </c>
      <c r="G341" s="56">
        <v>-396504.76191918401</v>
      </c>
      <c r="H341" s="56">
        <v>-410870.92621526698</v>
      </c>
      <c r="I341" s="56">
        <v>-423115.38865072298</v>
      </c>
    </row>
    <row r="342" spans="1:9">
      <c r="A342" s="386" t="s">
        <v>34</v>
      </c>
      <c r="B342" s="51"/>
      <c r="C342" s="54">
        <v>230484.92090091199</v>
      </c>
      <c r="D342" s="54">
        <v>273798.28156973299</v>
      </c>
      <c r="E342" s="54">
        <v>1047338.5441401351</v>
      </c>
      <c r="F342" s="54">
        <v>243294.76258595599</v>
      </c>
      <c r="G342" s="54">
        <v>267018.82638376497</v>
      </c>
      <c r="H342" s="54">
        <v>255185.105168473</v>
      </c>
      <c r="I342" s="54">
        <v>281839.85000194103</v>
      </c>
    </row>
    <row r="343" spans="1:9">
      <c r="A343" s="376" t="s">
        <v>152</v>
      </c>
      <c r="B343" s="53"/>
      <c r="C343" s="56">
        <v>-55132.477187171004</v>
      </c>
      <c r="D343" s="56">
        <v>-22223.779567483001</v>
      </c>
      <c r="E343" s="56">
        <v>-214420.54933823401</v>
      </c>
      <c r="F343" s="56">
        <v>-52547.458984662997</v>
      </c>
      <c r="G343" s="56">
        <v>-56737.528375212998</v>
      </c>
      <c r="H343" s="56">
        <v>-68380.819528291002</v>
      </c>
      <c r="I343" s="56">
        <v>-36754.742450067002</v>
      </c>
    </row>
    <row r="344" spans="1:9">
      <c r="A344" s="386" t="s">
        <v>36</v>
      </c>
      <c r="B344" s="51"/>
      <c r="C344" s="54">
        <v>175352.443713741</v>
      </c>
      <c r="D344" s="54">
        <v>251574.50200225</v>
      </c>
      <c r="E344" s="54">
        <v>832917.99480190105</v>
      </c>
      <c r="F344" s="54">
        <v>190747.30360129301</v>
      </c>
      <c r="G344" s="54">
        <v>210281.298008552</v>
      </c>
      <c r="H344" s="54">
        <v>186804.285640182</v>
      </c>
      <c r="I344" s="54">
        <v>245085.10755187401</v>
      </c>
    </row>
    <row r="345" spans="1:9">
      <c r="A345" s="377" t="s">
        <v>81</v>
      </c>
      <c r="B345" s="53"/>
      <c r="C345" s="56">
        <v>-6.7318731850000004</v>
      </c>
      <c r="D345" s="56">
        <v>213.420775448</v>
      </c>
      <c r="E345" s="56">
        <v>-167.81086402700001</v>
      </c>
      <c r="F345" s="56">
        <v>12.897442413</v>
      </c>
      <c r="G345" s="56">
        <v>-7.2997405349999998</v>
      </c>
      <c r="H345" s="56">
        <v>-931.53699194399996</v>
      </c>
      <c r="I345" s="56">
        <v>758.12842603900003</v>
      </c>
    </row>
    <row r="346" spans="1:9">
      <c r="A346" s="377" t="s">
        <v>37</v>
      </c>
      <c r="B346" s="53"/>
      <c r="C346" s="56">
        <v>-38.125779999999999</v>
      </c>
      <c r="D346" s="56">
        <v>91.67071</v>
      </c>
      <c r="E346" s="56">
        <v>62175.005740000001</v>
      </c>
      <c r="F346" s="56">
        <v>-38577.268759999999</v>
      </c>
      <c r="G346" s="56">
        <v>100193.39784000001</v>
      </c>
      <c r="H346" s="56">
        <v>59.745019999999997</v>
      </c>
      <c r="I346" s="56">
        <v>499.13164</v>
      </c>
    </row>
    <row r="347" spans="1:9">
      <c r="A347" s="386" t="s">
        <v>38</v>
      </c>
      <c r="B347" s="51"/>
      <c r="C347" s="54">
        <v>175307.586060556</v>
      </c>
      <c r="D347" s="54">
        <v>251879.593487698</v>
      </c>
      <c r="E347" s="54">
        <v>894925.18967787398</v>
      </c>
      <c r="F347" s="54">
        <v>152182.932283706</v>
      </c>
      <c r="G347" s="54">
        <v>310467.39610801701</v>
      </c>
      <c r="H347" s="54">
        <v>185932.49366823799</v>
      </c>
      <c r="I347" s="54">
        <v>246342.367617913</v>
      </c>
    </row>
    <row r="348" spans="1:9">
      <c r="A348" s="378"/>
      <c r="B348" s="289"/>
      <c r="C348" s="54"/>
      <c r="D348" s="54"/>
      <c r="E348" s="54"/>
      <c r="F348" s="54"/>
      <c r="G348" s="54"/>
      <c r="H348" s="54"/>
      <c r="I348" s="54"/>
    </row>
    <row r="349" spans="1:9">
      <c r="A349" s="379" t="s">
        <v>193</v>
      </c>
      <c r="B349" s="380"/>
      <c r="C349" s="382">
        <v>0.64649588951138792</v>
      </c>
      <c r="D349" s="382">
        <v>0.60950726911839914</v>
      </c>
      <c r="E349" s="382">
        <v>0.61271539967032196</v>
      </c>
      <c r="F349" s="382">
        <v>0.63675287668552016</v>
      </c>
      <c r="G349" s="382">
        <v>0.59757447799753194</v>
      </c>
      <c r="H349" s="382">
        <v>0.61687141449898342</v>
      </c>
      <c r="I349" s="382">
        <v>0.60020177941991959</v>
      </c>
    </row>
    <row r="350" spans="1:9">
      <c r="A350" s="376" t="s">
        <v>101</v>
      </c>
      <c r="B350" s="47"/>
      <c r="C350" s="291">
        <v>6187730.8118157545</v>
      </c>
      <c r="D350" s="291">
        <v>6167101.7822847506</v>
      </c>
      <c r="E350" s="291">
        <v>6348615.4327908009</v>
      </c>
      <c r="F350" s="291">
        <v>6348615.4327908009</v>
      </c>
      <c r="G350" s="291">
        <v>6301185.5008911742</v>
      </c>
      <c r="H350" s="291">
        <v>6238892.4142403975</v>
      </c>
      <c r="I350" s="291">
        <v>6125112.7044367492</v>
      </c>
    </row>
    <row r="351" spans="1:9">
      <c r="A351" s="376" t="s">
        <v>197</v>
      </c>
      <c r="B351" s="47"/>
      <c r="C351" s="291">
        <v>49252326.437665023</v>
      </c>
      <c r="D351" s="291">
        <v>48514916.739628308</v>
      </c>
      <c r="E351" s="291">
        <v>48304155.182345986</v>
      </c>
      <c r="F351" s="291">
        <v>48304155.182345986</v>
      </c>
      <c r="G351" s="291">
        <v>49534340.609103829</v>
      </c>
      <c r="H351" s="291">
        <v>48651726.994967073</v>
      </c>
      <c r="I351" s="291">
        <v>48175374.934549041</v>
      </c>
    </row>
    <row r="352" spans="1:9">
      <c r="A352" s="383"/>
      <c r="B352" s="293"/>
      <c r="C352" s="292"/>
      <c r="D352" s="292"/>
      <c r="E352" s="292"/>
      <c r="F352" s="292"/>
      <c r="G352" s="292"/>
      <c r="H352" s="292"/>
      <c r="I352" s="292"/>
    </row>
    <row r="353" spans="1:9">
      <c r="A353" s="369" t="s">
        <v>9</v>
      </c>
      <c r="B353" s="370"/>
      <c r="C353" s="374" t="s">
        <v>392</v>
      </c>
      <c r="D353" s="374" t="s">
        <v>374</v>
      </c>
      <c r="E353" s="374" t="s">
        <v>363</v>
      </c>
      <c r="F353" s="374" t="s">
        <v>364</v>
      </c>
      <c r="G353" s="374" t="s">
        <v>356</v>
      </c>
      <c r="H353" s="374" t="s">
        <v>343</v>
      </c>
      <c r="I353" s="374" t="s">
        <v>291</v>
      </c>
    </row>
    <row r="354" spans="1:9">
      <c r="A354" s="371" t="s">
        <v>417</v>
      </c>
      <c r="B354" s="392"/>
      <c r="C354" s="399"/>
      <c r="D354" s="399"/>
      <c r="E354" s="399"/>
      <c r="F354" s="399"/>
      <c r="G354" s="399"/>
      <c r="H354" s="399"/>
      <c r="I354" s="399"/>
    </row>
    <row r="355" spans="1:9">
      <c r="A355" s="386" t="s">
        <v>32</v>
      </c>
      <c r="B355" s="51"/>
      <c r="C355" s="54">
        <v>1123943.7115633211</v>
      </c>
      <c r="D355" s="54">
        <v>1054765.987957404</v>
      </c>
      <c r="E355" s="54">
        <v>3948650.9956439161</v>
      </c>
      <c r="F355" s="54">
        <v>1055619.0030027591</v>
      </c>
      <c r="G355" s="54">
        <v>985791.88749229698</v>
      </c>
      <c r="H355" s="54">
        <v>984477.86385659198</v>
      </c>
      <c r="I355" s="54">
        <v>922762.24129226804</v>
      </c>
    </row>
    <row r="356" spans="1:9">
      <c r="A356" s="387" t="s">
        <v>273</v>
      </c>
      <c r="B356" s="165"/>
      <c r="C356" s="295">
        <v>822470.81044256804</v>
      </c>
      <c r="D356" s="295">
        <v>761165.89996493305</v>
      </c>
      <c r="E356" s="295">
        <v>2777553.4561362769</v>
      </c>
      <c r="F356" s="295">
        <v>744262.19520964311</v>
      </c>
      <c r="G356" s="295">
        <v>698232.10311765096</v>
      </c>
      <c r="H356" s="295">
        <v>704927.30270124506</v>
      </c>
      <c r="I356" s="295">
        <v>630131.85510773805</v>
      </c>
    </row>
    <row r="357" spans="1:9">
      <c r="A357" s="387" t="s">
        <v>274</v>
      </c>
      <c r="B357" s="165"/>
      <c r="C357" s="295">
        <v>301472.90112075303</v>
      </c>
      <c r="D357" s="295">
        <v>293600.087992471</v>
      </c>
      <c r="E357" s="295">
        <v>1171097.5395076389</v>
      </c>
      <c r="F357" s="295">
        <v>311356.80779311602</v>
      </c>
      <c r="G357" s="295">
        <v>287559.78437464603</v>
      </c>
      <c r="H357" s="295">
        <v>279550.56115534698</v>
      </c>
      <c r="I357" s="295">
        <v>292630.38618452998</v>
      </c>
    </row>
    <row r="358" spans="1:9">
      <c r="A358" s="377" t="s">
        <v>33</v>
      </c>
      <c r="B358" s="53"/>
      <c r="C358" s="56">
        <v>-602008.98896867095</v>
      </c>
      <c r="D358" s="56">
        <v>-965659.20339730498</v>
      </c>
      <c r="E358" s="56">
        <v>-2709987.75170964</v>
      </c>
      <c r="F358" s="56">
        <v>-608410.70216105296</v>
      </c>
      <c r="G358" s="56">
        <v>-587814.59028492204</v>
      </c>
      <c r="H358" s="56">
        <v>-578660.76317300904</v>
      </c>
      <c r="I358" s="56">
        <v>-935101.69609065598</v>
      </c>
    </row>
    <row r="359" spans="1:9">
      <c r="A359" s="386" t="s">
        <v>34</v>
      </c>
      <c r="B359" s="51"/>
      <c r="C359" s="54">
        <v>521934.72259465</v>
      </c>
      <c r="D359" s="54">
        <v>89106.784560098997</v>
      </c>
      <c r="E359" s="54">
        <v>1238663.243934276</v>
      </c>
      <c r="F359" s="54">
        <v>447208.30084170599</v>
      </c>
      <c r="G359" s="54">
        <v>397977.297207375</v>
      </c>
      <c r="H359" s="54">
        <v>405817.100683583</v>
      </c>
      <c r="I359" s="54">
        <v>-12339.454798388</v>
      </c>
    </row>
    <row r="360" spans="1:9">
      <c r="A360" s="376" t="s">
        <v>152</v>
      </c>
      <c r="B360" s="53"/>
      <c r="C360" s="56">
        <v>-12257.701064299999</v>
      </c>
      <c r="D360" s="56">
        <v>-33283.535777940997</v>
      </c>
      <c r="E360" s="56">
        <v>-46040.052255306</v>
      </c>
      <c r="F360" s="56">
        <v>-10037.413396538999</v>
      </c>
      <c r="G360" s="56">
        <v>-24104.714418971002</v>
      </c>
      <c r="H360" s="56">
        <v>-25147.609179194002</v>
      </c>
      <c r="I360" s="56">
        <v>13249.684739398001</v>
      </c>
    </row>
    <row r="361" spans="1:9">
      <c r="A361" s="386" t="s">
        <v>36</v>
      </c>
      <c r="B361" s="51"/>
      <c r="C361" s="54">
        <v>509677.02153034997</v>
      </c>
      <c r="D361" s="54">
        <v>55823.248782158</v>
      </c>
      <c r="E361" s="54">
        <v>1192623.1916789699</v>
      </c>
      <c r="F361" s="54">
        <v>437170.887445167</v>
      </c>
      <c r="G361" s="54">
        <v>373872.58278840402</v>
      </c>
      <c r="H361" s="54">
        <v>380669.49150438898</v>
      </c>
      <c r="I361" s="54">
        <v>910.22994100999995</v>
      </c>
    </row>
    <row r="362" spans="1:9">
      <c r="A362" s="376" t="s">
        <v>81</v>
      </c>
      <c r="B362" s="47"/>
      <c r="C362" s="56">
        <v>1444.888975477</v>
      </c>
      <c r="D362" s="56">
        <v>2262.4703333460002</v>
      </c>
      <c r="E362" s="56">
        <v>22839.654968511</v>
      </c>
      <c r="F362" s="56">
        <v>976.95069079799998</v>
      </c>
      <c r="G362" s="56">
        <v>2040.0472482390001</v>
      </c>
      <c r="H362" s="56">
        <v>1234.461861191</v>
      </c>
      <c r="I362" s="56">
        <v>18588.195168283</v>
      </c>
    </row>
    <row r="363" spans="1:9">
      <c r="A363" s="377" t="s">
        <v>37</v>
      </c>
      <c r="B363" s="53"/>
      <c r="C363" s="56">
        <v>4378.1462799999999</v>
      </c>
      <c r="D363" s="56">
        <v>1276.56675</v>
      </c>
      <c r="E363" s="56">
        <v>1469.592051909</v>
      </c>
      <c r="F363" s="56">
        <v>1182.8286700000001</v>
      </c>
      <c r="G363" s="56">
        <v>1668.6566</v>
      </c>
      <c r="H363" s="56">
        <v>19.8013887</v>
      </c>
      <c r="I363" s="56">
        <v>-1401.6946067910001</v>
      </c>
    </row>
    <row r="364" spans="1:9">
      <c r="A364" s="386" t="s">
        <v>38</v>
      </c>
      <c r="B364" s="51"/>
      <c r="C364" s="54">
        <v>515500.05678582698</v>
      </c>
      <c r="D364" s="54">
        <v>59362.285865504004</v>
      </c>
      <c r="E364" s="54">
        <v>1216932.43869939</v>
      </c>
      <c r="F364" s="54">
        <v>439330.66680596501</v>
      </c>
      <c r="G364" s="54">
        <v>377581.286636643</v>
      </c>
      <c r="H364" s="54">
        <v>381923.75475427997</v>
      </c>
      <c r="I364" s="54">
        <v>18096.730502502</v>
      </c>
    </row>
    <row r="365" spans="1:9">
      <c r="A365" s="376" t="s">
        <v>446</v>
      </c>
      <c r="B365" s="47"/>
      <c r="C365" s="56">
        <v>-30649.411783938995</v>
      </c>
      <c r="D365" s="56">
        <v>-12558.961768486006</v>
      </c>
      <c r="E365" s="56">
        <v>-84845.065842199139</v>
      </c>
      <c r="F365" s="56">
        <v>-25255.883887615986</v>
      </c>
      <c r="G365" s="56">
        <v>-24979.744912241003</v>
      </c>
      <c r="H365" s="56">
        <v>-23435.478401860979</v>
      </c>
      <c r="I365" s="56">
        <v>-11173.958640481</v>
      </c>
    </row>
    <row r="366" spans="1:9">
      <c r="A366" s="373" t="s">
        <v>418</v>
      </c>
      <c r="B366" s="51"/>
      <c r="C366" s="54">
        <v>484850.64500188798</v>
      </c>
      <c r="D366" s="54">
        <v>46803.324097017998</v>
      </c>
      <c r="E366" s="54">
        <v>1132087.3728571909</v>
      </c>
      <c r="F366" s="54">
        <v>414074.78291834902</v>
      </c>
      <c r="G366" s="54">
        <v>352601.54172440199</v>
      </c>
      <c r="H366" s="54">
        <v>358488.27635241899</v>
      </c>
      <c r="I366" s="54">
        <v>6922.7718620209998</v>
      </c>
    </row>
    <row r="367" spans="1:9">
      <c r="A367" s="378"/>
      <c r="B367" s="289"/>
      <c r="C367" s="54"/>
      <c r="D367" s="54"/>
      <c r="E367" s="54"/>
      <c r="F367" s="54"/>
      <c r="G367" s="54"/>
      <c r="H367" s="54"/>
      <c r="I367" s="54"/>
    </row>
    <row r="368" spans="1:9">
      <c r="A368" s="379" t="s">
        <v>193</v>
      </c>
      <c r="B368" s="380"/>
      <c r="C368" s="382">
        <v>0.53562200915855629</v>
      </c>
      <c r="D368" s="382">
        <v>0.91551985409326875</v>
      </c>
      <c r="E368" s="382">
        <v>0.68630723624327694</v>
      </c>
      <c r="F368" s="382">
        <v>0.57635444268282343</v>
      </c>
      <c r="G368" s="382">
        <v>0.59628669878815088</v>
      </c>
      <c r="H368" s="382">
        <v>0.58778443316761264</v>
      </c>
      <c r="I368" s="382">
        <v>1.0133723013862241</v>
      </c>
    </row>
    <row r="369" spans="1:9">
      <c r="A369" s="376" t="s">
        <v>221</v>
      </c>
      <c r="B369" s="47"/>
      <c r="C369" s="290">
        <v>146285015.33763534</v>
      </c>
      <c r="D369" s="290">
        <v>144842017.43936825</v>
      </c>
      <c r="E369" s="290">
        <v>144894842.59809327</v>
      </c>
      <c r="F369" s="290">
        <v>144804721.71425572</v>
      </c>
      <c r="G369" s="290">
        <v>145123752.39651802</v>
      </c>
      <c r="H369" s="290">
        <v>145403395.84926978</v>
      </c>
      <c r="I369" s="290">
        <v>144247500.43232965</v>
      </c>
    </row>
    <row r="370" spans="1:9">
      <c r="A370" s="376" t="s">
        <v>194</v>
      </c>
      <c r="B370" s="47"/>
      <c r="C370" s="290">
        <v>150084990.95283005</v>
      </c>
      <c r="D370" s="290">
        <v>150062994.55275998</v>
      </c>
      <c r="E370" s="290">
        <v>149398381.68027827</v>
      </c>
      <c r="F370" s="290">
        <v>149329767.61362007</v>
      </c>
      <c r="G370" s="290">
        <v>150297743.02593005</v>
      </c>
      <c r="H370" s="290">
        <v>148857385.43509009</v>
      </c>
      <c r="I370" s="290">
        <v>149108630.64647284</v>
      </c>
    </row>
    <row r="371" spans="1:9">
      <c r="A371" s="376" t="s">
        <v>195</v>
      </c>
      <c r="B371" s="47"/>
      <c r="C371" s="290">
        <v>160239903.09922948</v>
      </c>
      <c r="D371" s="290">
        <v>157652540.54345247</v>
      </c>
      <c r="E371" s="290">
        <v>157293851.71638677</v>
      </c>
      <c r="F371" s="290">
        <v>156758991.77848038</v>
      </c>
      <c r="G371" s="290">
        <v>157227456.49282819</v>
      </c>
      <c r="H371" s="290">
        <v>158476972.06366485</v>
      </c>
      <c r="I371" s="290">
        <v>156711986.53057364</v>
      </c>
    </row>
    <row r="372" spans="1:9">
      <c r="A372" s="376" t="s">
        <v>196</v>
      </c>
      <c r="B372" s="47"/>
      <c r="C372" s="298">
        <v>3.2668692549416756</v>
      </c>
      <c r="D372" s="298">
        <v>8.871883671823964</v>
      </c>
      <c r="E372" s="298">
        <v>3.0816968522345536</v>
      </c>
      <c r="F372" s="298">
        <v>2.6886570727165608</v>
      </c>
      <c r="G372" s="298">
        <v>6.4151899911929737</v>
      </c>
      <c r="H372" s="298">
        <v>6.7575039305418203</v>
      </c>
      <c r="I372" s="298">
        <v>-3.5543709795879401</v>
      </c>
    </row>
    <row r="373" spans="1:9">
      <c r="A373" s="376" t="s">
        <v>395</v>
      </c>
      <c r="B373" s="47"/>
      <c r="C373" s="291">
        <v>8473475.1886696145</v>
      </c>
      <c r="D373" s="291">
        <v>8541186.4636051413</v>
      </c>
      <c r="E373" s="291">
        <v>8781978.7432387583</v>
      </c>
      <c r="F373" s="291">
        <v>8781978.7432387583</v>
      </c>
      <c r="G373" s="291">
        <v>8898909.90005037</v>
      </c>
      <c r="H373" s="291">
        <v>8958010.7449051067</v>
      </c>
      <c r="I373" s="291">
        <v>8889455.5253382437</v>
      </c>
    </row>
    <row r="374" spans="1:9">
      <c r="A374" s="376" t="s">
        <v>197</v>
      </c>
      <c r="B374" s="47"/>
      <c r="C374" s="291">
        <v>68844926.698996246</v>
      </c>
      <c r="D374" s="291">
        <v>67087469.624109104</v>
      </c>
      <c r="E374" s="291">
        <v>68033927.42431426</v>
      </c>
      <c r="F374" s="291">
        <v>68033927.42431426</v>
      </c>
      <c r="G374" s="291">
        <v>67193307.846189439</v>
      </c>
      <c r="H374" s="291">
        <v>70401102.032592028</v>
      </c>
      <c r="I374" s="291">
        <v>71546478.391298756</v>
      </c>
    </row>
    <row r="375" spans="1:9">
      <c r="A375" s="383"/>
      <c r="B375" s="293"/>
      <c r="C375" s="292"/>
      <c r="D375" s="292"/>
      <c r="E375" s="292"/>
      <c r="F375" s="292"/>
      <c r="G375" s="292"/>
      <c r="H375" s="292"/>
      <c r="I375" s="292"/>
    </row>
    <row r="376" spans="1:9">
      <c r="A376" s="369" t="s">
        <v>9</v>
      </c>
      <c r="B376" s="370"/>
      <c r="C376" s="374" t="s">
        <v>392</v>
      </c>
      <c r="D376" s="374" t="s">
        <v>374</v>
      </c>
      <c r="E376" s="374" t="s">
        <v>363</v>
      </c>
      <c r="F376" s="374" t="s">
        <v>364</v>
      </c>
      <c r="G376" s="374" t="s">
        <v>356</v>
      </c>
      <c r="H376" s="374" t="s">
        <v>343</v>
      </c>
      <c r="I376" s="374" t="s">
        <v>291</v>
      </c>
    </row>
    <row r="377" spans="1:9">
      <c r="A377" s="371" t="s">
        <v>247</v>
      </c>
      <c r="B377" s="392"/>
      <c r="C377" s="399"/>
      <c r="D377" s="399"/>
      <c r="E377" s="399"/>
      <c r="F377" s="399"/>
      <c r="G377" s="399"/>
      <c r="H377" s="399"/>
      <c r="I377" s="399"/>
    </row>
    <row r="378" spans="1:9">
      <c r="A378" s="386" t="s">
        <v>32</v>
      </c>
      <c r="B378" s="51"/>
      <c r="C378" s="54">
        <v>1063320.4029715571</v>
      </c>
      <c r="D378" s="54">
        <v>998820.76384963596</v>
      </c>
      <c r="E378" s="54">
        <v>3737775.2001015032</v>
      </c>
      <c r="F378" s="54">
        <v>1000907.320707711</v>
      </c>
      <c r="G378" s="54">
        <v>932397.88022359996</v>
      </c>
      <c r="H378" s="54">
        <v>933133.35108391696</v>
      </c>
      <c r="I378" s="54">
        <v>871336.64808627497</v>
      </c>
    </row>
    <row r="379" spans="1:9">
      <c r="A379" s="377" t="s">
        <v>33</v>
      </c>
      <c r="B379" s="53"/>
      <c r="C379" s="56">
        <v>-573247.43436007295</v>
      </c>
      <c r="D379" s="56">
        <v>-922299.13071541896</v>
      </c>
      <c r="E379" s="56">
        <v>-2583217.627141118</v>
      </c>
      <c r="F379" s="56">
        <v>-579214.66589405097</v>
      </c>
      <c r="G379" s="56">
        <v>-559305.14586908405</v>
      </c>
      <c r="H379" s="56">
        <v>-551051.83078865195</v>
      </c>
      <c r="I379" s="56">
        <v>-893645.98458933097</v>
      </c>
    </row>
    <row r="380" spans="1:9">
      <c r="A380" s="386" t="s">
        <v>34</v>
      </c>
      <c r="B380" s="51"/>
      <c r="C380" s="54">
        <v>490072.96861148399</v>
      </c>
      <c r="D380" s="54">
        <v>76521.633134217001</v>
      </c>
      <c r="E380" s="54">
        <v>1154557.5729603849</v>
      </c>
      <c r="F380" s="54">
        <v>421692.65481366002</v>
      </c>
      <c r="G380" s="54">
        <v>373092.73435451603</v>
      </c>
      <c r="H380" s="54">
        <v>382081.52029526501</v>
      </c>
      <c r="I380" s="54">
        <v>-22309.336503056002</v>
      </c>
    </row>
    <row r="381" spans="1:9">
      <c r="A381" s="376" t="s">
        <v>152</v>
      </c>
      <c r="B381" s="53"/>
      <c r="C381" s="56">
        <v>-10849.487231936</v>
      </c>
      <c r="D381" s="56">
        <v>-33197.823047270998</v>
      </c>
      <c r="E381" s="56">
        <v>-46624.326397101999</v>
      </c>
      <c r="F381" s="56">
        <v>-9697.6752395219992</v>
      </c>
      <c r="G381" s="56">
        <v>-24143.617748409</v>
      </c>
      <c r="H381" s="56">
        <v>-24832.646532752002</v>
      </c>
      <c r="I381" s="56">
        <v>12049.613123581001</v>
      </c>
    </row>
    <row r="382" spans="1:9">
      <c r="A382" s="386" t="s">
        <v>36</v>
      </c>
      <c r="B382" s="51"/>
      <c r="C382" s="54">
        <v>479223.48137954797</v>
      </c>
      <c r="D382" s="54">
        <v>43323.810086946003</v>
      </c>
      <c r="E382" s="54">
        <v>1107933.246563283</v>
      </c>
      <c r="F382" s="54">
        <v>411994.97957413801</v>
      </c>
      <c r="G382" s="54">
        <v>348949.11660610698</v>
      </c>
      <c r="H382" s="54">
        <v>357248.87376251299</v>
      </c>
      <c r="I382" s="54">
        <v>-10259.723379474999</v>
      </c>
    </row>
    <row r="383" spans="1:9">
      <c r="A383" s="376" t="s">
        <v>81</v>
      </c>
      <c r="B383" s="47"/>
      <c r="C383" s="56">
        <v>1444.888975477</v>
      </c>
      <c r="D383" s="56">
        <v>2262.4703333460002</v>
      </c>
      <c r="E383" s="56">
        <v>22839.654968511</v>
      </c>
      <c r="F383" s="56">
        <v>976.95069079799998</v>
      </c>
      <c r="G383" s="56">
        <v>2040.0472482390001</v>
      </c>
      <c r="H383" s="56">
        <v>1234.461861191</v>
      </c>
      <c r="I383" s="56">
        <v>18588.195168283</v>
      </c>
    </row>
    <row r="384" spans="1:9">
      <c r="A384" s="377" t="s">
        <v>37</v>
      </c>
      <c r="B384" s="53"/>
      <c r="C384" s="56">
        <v>4182.2746468630003</v>
      </c>
      <c r="D384" s="56">
        <v>1217.0436767260001</v>
      </c>
      <c r="E384" s="56">
        <v>1314.4713253970001</v>
      </c>
      <c r="F384" s="56">
        <v>1102.8526534130001</v>
      </c>
      <c r="G384" s="56">
        <v>1612.3778700559999</v>
      </c>
      <c r="H384" s="56">
        <v>4.9407287149999997</v>
      </c>
      <c r="I384" s="56">
        <v>-1405.6999267870001</v>
      </c>
    </row>
    <row r="385" spans="1:9">
      <c r="A385" s="386" t="s">
        <v>38</v>
      </c>
      <c r="B385" s="51"/>
      <c r="C385" s="54">
        <v>484850.64500188798</v>
      </c>
      <c r="D385" s="54">
        <v>46803.324097017998</v>
      </c>
      <c r="E385" s="54">
        <v>1132087.3728571909</v>
      </c>
      <c r="F385" s="54">
        <v>414074.78291834902</v>
      </c>
      <c r="G385" s="54">
        <v>352601.54172440199</v>
      </c>
      <c r="H385" s="54">
        <v>358488.27635241899</v>
      </c>
      <c r="I385" s="54">
        <v>6922.7718620209998</v>
      </c>
    </row>
    <row r="386" spans="1:9">
      <c r="A386" s="378"/>
      <c r="B386" s="289"/>
      <c r="C386" s="54"/>
      <c r="D386" s="54"/>
      <c r="E386" s="54"/>
      <c r="F386" s="54"/>
      <c r="G386" s="54"/>
      <c r="H386" s="54"/>
      <c r="I386" s="54"/>
    </row>
    <row r="387" spans="1:9">
      <c r="A387" s="379" t="s">
        <v>193</v>
      </c>
      <c r="B387" s="380"/>
      <c r="C387" s="382">
        <v>0.53911072594683096</v>
      </c>
      <c r="D387" s="382">
        <v>0.92338802325325242</v>
      </c>
      <c r="E387" s="382">
        <v>0.691111018948108</v>
      </c>
      <c r="F387" s="382">
        <v>0.57868960882862353</v>
      </c>
      <c r="G387" s="382">
        <v>0.59985673255172578</v>
      </c>
      <c r="H387" s="382">
        <v>0.59053920872998111</v>
      </c>
      <c r="I387" s="382">
        <v>1.0256035787683833</v>
      </c>
    </row>
    <row r="388" spans="1:9">
      <c r="A388" s="376" t="s">
        <v>101</v>
      </c>
      <c r="B388" s="47"/>
      <c r="C388" s="291">
        <v>8473475.1886696145</v>
      </c>
      <c r="D388" s="291">
        <v>8541186.4636051413</v>
      </c>
      <c r="E388" s="291">
        <v>8781978.7432387583</v>
      </c>
      <c r="F388" s="291">
        <v>8781978.7432387583</v>
      </c>
      <c r="G388" s="291">
        <v>8898909.90005037</v>
      </c>
      <c r="H388" s="291">
        <v>8958010.7449051067</v>
      </c>
      <c r="I388" s="291">
        <v>8889455.5253382437</v>
      </c>
    </row>
    <row r="389" spans="1:9">
      <c r="A389" s="376" t="s">
        <v>197</v>
      </c>
      <c r="B389" s="47"/>
      <c r="C389" s="291">
        <v>67229919.167694584</v>
      </c>
      <c r="D389" s="291">
        <v>65495394.394451186</v>
      </c>
      <c r="E389" s="291">
        <v>66440254.725907929</v>
      </c>
      <c r="F389" s="291">
        <v>66440254.725907929</v>
      </c>
      <c r="G389" s="291">
        <v>65583386.439121015</v>
      </c>
      <c r="H389" s="291">
        <v>68802523.737823948</v>
      </c>
      <c r="I389" s="291">
        <v>70040204.468771696</v>
      </c>
    </row>
    <row r="390" spans="1:9">
      <c r="A390" s="376"/>
      <c r="B390" s="47"/>
      <c r="C390" s="58"/>
      <c r="D390" s="58"/>
      <c r="E390" s="58"/>
      <c r="F390" s="58"/>
      <c r="G390" s="58"/>
      <c r="H390" s="58"/>
      <c r="I390" s="58"/>
    </row>
    <row r="391" spans="1:9">
      <c r="A391" s="369" t="s">
        <v>9</v>
      </c>
      <c r="B391" s="370"/>
      <c r="C391" s="374" t="s">
        <v>392</v>
      </c>
      <c r="D391" s="374" t="s">
        <v>374</v>
      </c>
      <c r="E391" s="374" t="s">
        <v>363</v>
      </c>
      <c r="F391" s="374" t="s">
        <v>364</v>
      </c>
      <c r="G391" s="374" t="s">
        <v>356</v>
      </c>
      <c r="H391" s="374" t="s">
        <v>343</v>
      </c>
      <c r="I391" s="374" t="s">
        <v>291</v>
      </c>
    </row>
    <row r="392" spans="1:9">
      <c r="A392" s="371" t="s">
        <v>419</v>
      </c>
      <c r="B392" s="392"/>
      <c r="C392" s="399"/>
      <c r="D392" s="399"/>
      <c r="E392" s="399"/>
      <c r="F392" s="399"/>
      <c r="G392" s="399"/>
      <c r="H392" s="399"/>
      <c r="I392" s="399"/>
    </row>
    <row r="393" spans="1:9">
      <c r="A393" s="386" t="s">
        <v>32</v>
      </c>
      <c r="B393" s="51"/>
      <c r="C393" s="54">
        <v>187284.15416967601</v>
      </c>
      <c r="D393" s="54">
        <v>178198.09667098999</v>
      </c>
      <c r="E393" s="54">
        <v>680983.04937932198</v>
      </c>
      <c r="F393" s="54">
        <v>182672.962416322</v>
      </c>
      <c r="G393" s="54">
        <v>173728.12201541199</v>
      </c>
      <c r="H393" s="54">
        <v>167167.19752066699</v>
      </c>
      <c r="I393" s="54">
        <v>157414.767426921</v>
      </c>
    </row>
    <row r="394" spans="1:9">
      <c r="A394" s="387" t="s">
        <v>273</v>
      </c>
      <c r="B394" s="165"/>
      <c r="C394" s="295">
        <v>162583.669284031</v>
      </c>
      <c r="D394" s="295">
        <v>153850.966709247</v>
      </c>
      <c r="E394" s="295">
        <v>581687.490673288</v>
      </c>
      <c r="F394" s="295">
        <v>156608.24284050299</v>
      </c>
      <c r="G394" s="295">
        <v>150567.97237485601</v>
      </c>
      <c r="H394" s="295">
        <v>142665.49663168797</v>
      </c>
      <c r="I394" s="295">
        <v>131845.778826241</v>
      </c>
    </row>
    <row r="395" spans="1:9">
      <c r="A395" s="387" t="s">
        <v>274</v>
      </c>
      <c r="B395" s="165"/>
      <c r="C395" s="295">
        <v>24700.484885645001</v>
      </c>
      <c r="D395" s="295">
        <v>24347.129961743001</v>
      </c>
      <c r="E395" s="295">
        <v>99295.558706034004</v>
      </c>
      <c r="F395" s="295">
        <v>26064.719575818999</v>
      </c>
      <c r="G395" s="295">
        <v>23160.149640555999</v>
      </c>
      <c r="H395" s="295">
        <v>24501.700888979001</v>
      </c>
      <c r="I395" s="295">
        <v>25568.988600680001</v>
      </c>
    </row>
    <row r="396" spans="1:9">
      <c r="A396" s="377" t="s">
        <v>33</v>
      </c>
      <c r="B396" s="53"/>
      <c r="C396" s="56">
        <v>-82874.323694104998</v>
      </c>
      <c r="D396" s="56">
        <v>-91647.148726625994</v>
      </c>
      <c r="E396" s="56">
        <v>-322542.49562492297</v>
      </c>
      <c r="F396" s="56">
        <v>-81123.061588551005</v>
      </c>
      <c r="G396" s="56">
        <v>-78488.274904724996</v>
      </c>
      <c r="H396" s="56">
        <v>-77814.581418153</v>
      </c>
      <c r="I396" s="56">
        <v>-85116.577713494</v>
      </c>
    </row>
    <row r="397" spans="1:9">
      <c r="A397" s="386" t="s">
        <v>34</v>
      </c>
      <c r="B397" s="51"/>
      <c r="C397" s="54">
        <v>104409.830475571</v>
      </c>
      <c r="D397" s="54">
        <v>86550.947944364001</v>
      </c>
      <c r="E397" s="54">
        <v>358440.55375439901</v>
      </c>
      <c r="F397" s="54">
        <v>101549.90082777099</v>
      </c>
      <c r="G397" s="54">
        <v>95239.847110686998</v>
      </c>
      <c r="H397" s="54">
        <v>89352.616102514003</v>
      </c>
      <c r="I397" s="54">
        <v>72298.189713426997</v>
      </c>
    </row>
    <row r="398" spans="1:9">
      <c r="A398" s="376" t="s">
        <v>152</v>
      </c>
      <c r="B398" s="53"/>
      <c r="C398" s="56">
        <v>-2672.3837072050001</v>
      </c>
      <c r="D398" s="56">
        <v>-12644.540684649</v>
      </c>
      <c r="E398" s="56">
        <v>-20893.961379472999</v>
      </c>
      <c r="F398" s="56">
        <v>-7713.830798381</v>
      </c>
      <c r="G398" s="56">
        <v>-9095.5385285789998</v>
      </c>
      <c r="H398" s="56">
        <v>-4826.6056537240001</v>
      </c>
      <c r="I398" s="56">
        <v>742.01360121100004</v>
      </c>
    </row>
    <row r="399" spans="1:9">
      <c r="A399" s="386" t="s">
        <v>36</v>
      </c>
      <c r="B399" s="51"/>
      <c r="C399" s="54">
        <v>101737.446768366</v>
      </c>
      <c r="D399" s="54">
        <v>73906.407259714993</v>
      </c>
      <c r="E399" s="54">
        <v>337546.59237492603</v>
      </c>
      <c r="F399" s="54">
        <v>93836.070029390001</v>
      </c>
      <c r="G399" s="54">
        <v>86144.308582108002</v>
      </c>
      <c r="H399" s="54">
        <v>84526.010448789995</v>
      </c>
      <c r="I399" s="54">
        <v>73040.203314637998</v>
      </c>
    </row>
    <row r="400" spans="1:9">
      <c r="A400" s="376" t="s">
        <v>81</v>
      </c>
      <c r="B400" s="47"/>
      <c r="C400" s="56">
        <v>959.00389969100002</v>
      </c>
      <c r="D400" s="56">
        <v>-723.77876872399997</v>
      </c>
      <c r="E400" s="56">
        <v>-552.28914446900001</v>
      </c>
      <c r="F400" s="56">
        <v>-23.654048057000001</v>
      </c>
      <c r="G400" s="56">
        <v>-545.72059214000001</v>
      </c>
      <c r="H400" s="56">
        <v>-63.464243060000001</v>
      </c>
      <c r="I400" s="56">
        <v>80.549738787999999</v>
      </c>
    </row>
    <row r="401" spans="1:9">
      <c r="A401" s="377" t="s">
        <v>37</v>
      </c>
      <c r="B401" s="53"/>
      <c r="C401" s="56">
        <v>51.793390000000002</v>
      </c>
      <c r="D401" s="56">
        <v>34.164879999999997</v>
      </c>
      <c r="E401" s="56">
        <v>11348.58772</v>
      </c>
      <c r="F401" s="56">
        <v>28.42435</v>
      </c>
      <c r="G401" s="56">
        <v>10699.139440000001</v>
      </c>
      <c r="H401" s="56">
        <v>621.02392999999995</v>
      </c>
      <c r="I401" s="56">
        <v>0</v>
      </c>
    </row>
    <row r="402" spans="1:9">
      <c r="A402" s="386" t="s">
        <v>102</v>
      </c>
      <c r="B402" s="51"/>
      <c r="C402" s="54">
        <v>102748.244058057</v>
      </c>
      <c r="D402" s="54">
        <v>73216.793370990999</v>
      </c>
      <c r="E402" s="54">
        <v>348342.89095045702</v>
      </c>
      <c r="F402" s="54">
        <v>93840.840331333005</v>
      </c>
      <c r="G402" s="54">
        <v>96297.727429967999</v>
      </c>
      <c r="H402" s="54">
        <v>85083.570135729999</v>
      </c>
      <c r="I402" s="54">
        <v>73120.753053426</v>
      </c>
    </row>
    <row r="403" spans="1:9">
      <c r="A403" s="376" t="s">
        <v>446</v>
      </c>
      <c r="B403" s="47"/>
      <c r="C403" s="56">
        <v>-3063.7404384959955</v>
      </c>
      <c r="D403" s="56">
        <v>-2646.3174524770002</v>
      </c>
      <c r="E403" s="56">
        <v>-10196.68824150099</v>
      </c>
      <c r="F403" s="56">
        <v>-2436.563449186011</v>
      </c>
      <c r="G403" s="56">
        <v>-2585.8074897699989</v>
      </c>
      <c r="H403" s="56">
        <v>-2804.8482548369939</v>
      </c>
      <c r="I403" s="56">
        <v>-2369.4690477080003</v>
      </c>
    </row>
    <row r="404" spans="1:9">
      <c r="A404" s="373" t="s">
        <v>420</v>
      </c>
      <c r="B404" s="51"/>
      <c r="C404" s="54">
        <v>99684.503619561001</v>
      </c>
      <c r="D404" s="54">
        <v>70570.475918513999</v>
      </c>
      <c r="E404" s="54">
        <v>338146.20270895603</v>
      </c>
      <c r="F404" s="54">
        <v>91404.276882146994</v>
      </c>
      <c r="G404" s="54">
        <v>93711.919940198</v>
      </c>
      <c r="H404" s="54">
        <v>82278.721880893005</v>
      </c>
      <c r="I404" s="54">
        <v>70751.284005718</v>
      </c>
    </row>
    <row r="405" spans="1:9">
      <c r="A405" s="378"/>
      <c r="B405" s="289"/>
      <c r="C405" s="54"/>
      <c r="D405" s="54"/>
      <c r="E405" s="54"/>
      <c r="F405" s="54"/>
      <c r="G405" s="54"/>
      <c r="H405" s="54"/>
      <c r="I405" s="54"/>
    </row>
    <row r="406" spans="1:9">
      <c r="A406" s="379" t="s">
        <v>193</v>
      </c>
      <c r="B406" s="380"/>
      <c r="C406" s="382">
        <v>0.44250579586686434</v>
      </c>
      <c r="D406" s="382">
        <v>0.51429925705567769</v>
      </c>
      <c r="E406" s="382">
        <v>0.4736424730672848</v>
      </c>
      <c r="F406" s="382">
        <v>0.44408904588554798</v>
      </c>
      <c r="G406" s="382">
        <v>0.45178796612883459</v>
      </c>
      <c r="H406" s="382">
        <v>0.46548953725525449</v>
      </c>
      <c r="I406" s="382">
        <v>0.54071532871278383</v>
      </c>
    </row>
    <row r="407" spans="1:9">
      <c r="A407" s="376" t="s">
        <v>221</v>
      </c>
      <c r="B407" s="47"/>
      <c r="C407" s="290">
        <v>13031801.23619769</v>
      </c>
      <c r="D407" s="290">
        <v>12837889.923510652</v>
      </c>
      <c r="E407" s="290">
        <v>12760362.106663816</v>
      </c>
      <c r="F407" s="290">
        <v>12781161.241</v>
      </c>
      <c r="G407" s="290">
        <v>12750648.527000001</v>
      </c>
      <c r="H407" s="290">
        <v>12740129.093110001</v>
      </c>
      <c r="I407" s="290">
        <v>12769509.565545265</v>
      </c>
    </row>
    <row r="408" spans="1:9">
      <c r="A408" s="376" t="s">
        <v>194</v>
      </c>
      <c r="B408" s="47"/>
      <c r="C408" s="290">
        <v>13322961.868800007</v>
      </c>
      <c r="D408" s="290">
        <v>12810935.442274006</v>
      </c>
      <c r="E408" s="290">
        <v>12819070.73623326</v>
      </c>
      <c r="F408" s="290">
        <v>12893069.740810623</v>
      </c>
      <c r="G408" s="290">
        <v>12820684.945248753</v>
      </c>
      <c r="H408" s="290">
        <v>12712170.502823468</v>
      </c>
      <c r="I408" s="290">
        <v>12850357.756050194</v>
      </c>
    </row>
    <row r="409" spans="1:9">
      <c r="A409" s="376" t="s">
        <v>195</v>
      </c>
      <c r="B409" s="47"/>
      <c r="C409" s="290">
        <v>33410950.90438192</v>
      </c>
      <c r="D409" s="290">
        <v>32241581.127571128</v>
      </c>
      <c r="E409" s="290">
        <v>31873900.228201598</v>
      </c>
      <c r="F409" s="290">
        <v>32531756.838539999</v>
      </c>
      <c r="G409" s="290">
        <v>31884987.679730002</v>
      </c>
      <c r="H409" s="290">
        <v>31740963.926259998</v>
      </c>
      <c r="I409" s="290">
        <v>31337892.468276393</v>
      </c>
    </row>
    <row r="410" spans="1:9">
      <c r="A410" s="376" t="s">
        <v>196</v>
      </c>
      <c r="B410" s="47"/>
      <c r="C410" s="298">
        <v>8.023392196184977</v>
      </c>
      <c r="D410" s="298">
        <v>39.48046024156541</v>
      </c>
      <c r="E410" s="298">
        <v>16.299123243322125</v>
      </c>
      <c r="F410" s="298">
        <v>23.931712007930273</v>
      </c>
      <c r="G410" s="298">
        <v>28.37769921785571</v>
      </c>
      <c r="H410" s="298">
        <v>15.187353418999454</v>
      </c>
      <c r="I410" s="298">
        <v>-2.3097056604876105</v>
      </c>
    </row>
    <row r="411" spans="1:9">
      <c r="A411" s="391" t="s">
        <v>395</v>
      </c>
      <c r="B411" s="47"/>
      <c r="C411" s="291">
        <v>1381989.9983525435</v>
      </c>
      <c r="D411" s="291">
        <v>1366601.3365858879</v>
      </c>
      <c r="E411" s="291">
        <v>1182780.859542551</v>
      </c>
      <c r="F411" s="291">
        <v>1182780.859542551</v>
      </c>
      <c r="G411" s="291">
        <v>1163401.2442231432</v>
      </c>
      <c r="H411" s="291">
        <v>1137368.0832748809</v>
      </c>
      <c r="I411" s="291">
        <v>1088186.5984308261</v>
      </c>
    </row>
    <row r="412" spans="1:9">
      <c r="A412" s="376" t="s">
        <v>197</v>
      </c>
      <c r="B412" s="47"/>
      <c r="C412" s="291">
        <v>9644593.1874989532</v>
      </c>
      <c r="D412" s="291">
        <v>9888404.9749997482</v>
      </c>
      <c r="E412" s="291">
        <v>9594930.2625017986</v>
      </c>
      <c r="F412" s="291">
        <v>9594930.2625017986</v>
      </c>
      <c r="G412" s="291">
        <v>8567863.4375014286</v>
      </c>
      <c r="H412" s="291">
        <v>8615134.4875000007</v>
      </c>
      <c r="I412" s="291">
        <v>8516902.3499999996</v>
      </c>
    </row>
    <row r="413" spans="1:9">
      <c r="A413" s="376"/>
      <c r="B413" s="47"/>
      <c r="C413" s="58"/>
      <c r="D413" s="58"/>
      <c r="E413" s="58"/>
      <c r="F413" s="58"/>
      <c r="G413" s="58"/>
      <c r="H413" s="58"/>
      <c r="I413" s="58"/>
    </row>
    <row r="414" spans="1:9">
      <c r="A414" s="369" t="s">
        <v>9</v>
      </c>
      <c r="B414" s="370"/>
      <c r="C414" s="374" t="s">
        <v>392</v>
      </c>
      <c r="D414" s="374" t="s">
        <v>374</v>
      </c>
      <c r="E414" s="374" t="s">
        <v>363</v>
      </c>
      <c r="F414" s="374" t="s">
        <v>364</v>
      </c>
      <c r="G414" s="374" t="s">
        <v>356</v>
      </c>
      <c r="H414" s="374" t="s">
        <v>343</v>
      </c>
      <c r="I414" s="374" t="s">
        <v>291</v>
      </c>
    </row>
    <row r="415" spans="1:9">
      <c r="A415" s="371" t="s">
        <v>248</v>
      </c>
      <c r="B415" s="392"/>
      <c r="C415" s="399"/>
      <c r="D415" s="399"/>
      <c r="E415" s="399"/>
      <c r="F415" s="399"/>
      <c r="G415" s="399"/>
      <c r="H415" s="399"/>
      <c r="I415" s="399"/>
    </row>
    <row r="416" spans="1:9">
      <c r="A416" s="386" t="s">
        <v>32</v>
      </c>
      <c r="B416" s="51"/>
      <c r="C416" s="54">
        <v>181745.81054013301</v>
      </c>
      <c r="D416" s="54">
        <v>172861.17338874401</v>
      </c>
      <c r="E416" s="54">
        <v>661173.36695473397</v>
      </c>
      <c r="F416" s="54">
        <v>177414.25708291301</v>
      </c>
      <c r="G416" s="54">
        <v>168825.66690855799</v>
      </c>
      <c r="H416" s="54">
        <v>162320.99247674199</v>
      </c>
      <c r="I416" s="54">
        <v>152612.450486521</v>
      </c>
    </row>
    <row r="417" spans="1:9">
      <c r="A417" s="377" t="s">
        <v>33</v>
      </c>
      <c r="B417" s="53"/>
      <c r="C417" s="56">
        <v>-80347.909386704996</v>
      </c>
      <c r="D417" s="56">
        <v>-88919.067813707996</v>
      </c>
      <c r="E417" s="56">
        <v>-312972.02281254501</v>
      </c>
      <c r="F417" s="56">
        <v>-78483.006137210003</v>
      </c>
      <c r="G417" s="56">
        <v>-76172.108953689007</v>
      </c>
      <c r="H417" s="56">
        <v>-75582.993348168005</v>
      </c>
      <c r="I417" s="56">
        <v>-82733.914373477994</v>
      </c>
    </row>
    <row r="418" spans="1:9">
      <c r="A418" s="386" t="s">
        <v>34</v>
      </c>
      <c r="B418" s="51"/>
      <c r="C418" s="54">
        <v>101397.901153428</v>
      </c>
      <c r="D418" s="54">
        <v>83942.105575035996</v>
      </c>
      <c r="E418" s="54">
        <v>348201.34414218902</v>
      </c>
      <c r="F418" s="54">
        <v>98931.250945702996</v>
      </c>
      <c r="G418" s="54">
        <v>92653.557954869</v>
      </c>
      <c r="H418" s="54">
        <v>86737.999128573996</v>
      </c>
      <c r="I418" s="54">
        <v>69878.536113042996</v>
      </c>
    </row>
    <row r="419" spans="1:9">
      <c r="A419" s="376" t="s">
        <v>152</v>
      </c>
      <c r="B419" s="53"/>
      <c r="C419" s="56">
        <v>-2724.1948235579998</v>
      </c>
      <c r="D419" s="56">
        <v>-12682.015767798001</v>
      </c>
      <c r="E419" s="56">
        <v>-20851.440008763999</v>
      </c>
      <c r="F419" s="56">
        <v>-7531.7443654990002</v>
      </c>
      <c r="G419" s="56">
        <v>-9095.0568625310007</v>
      </c>
      <c r="H419" s="56">
        <v>-5016.8369346210002</v>
      </c>
      <c r="I419" s="56">
        <v>792.19815388699999</v>
      </c>
    </row>
    <row r="420" spans="1:9">
      <c r="A420" s="386" t="s">
        <v>36</v>
      </c>
      <c r="B420" s="51"/>
      <c r="C420" s="54">
        <v>98673.706329869994</v>
      </c>
      <c r="D420" s="54">
        <v>71260.089807237993</v>
      </c>
      <c r="E420" s="54">
        <v>327349.90413342498</v>
      </c>
      <c r="F420" s="54">
        <v>91399.506580204004</v>
      </c>
      <c r="G420" s="54">
        <v>83558.501092338003</v>
      </c>
      <c r="H420" s="54">
        <v>81721.162193953001</v>
      </c>
      <c r="I420" s="54">
        <v>70670.734266929998</v>
      </c>
    </row>
    <row r="421" spans="1:9">
      <c r="A421" s="376" t="s">
        <v>81</v>
      </c>
      <c r="B421" s="47"/>
      <c r="C421" s="56">
        <v>959.00389969100002</v>
      </c>
      <c r="D421" s="56">
        <v>-723.77876872399997</v>
      </c>
      <c r="E421" s="56">
        <v>-552.28914446900001</v>
      </c>
      <c r="F421" s="56">
        <v>-23.654048057000001</v>
      </c>
      <c r="G421" s="56">
        <v>-545.72059214000001</v>
      </c>
      <c r="H421" s="56">
        <v>-63.464243060000001</v>
      </c>
      <c r="I421" s="56">
        <v>80.549738787999999</v>
      </c>
    </row>
    <row r="422" spans="1:9">
      <c r="A422" s="377" t="s">
        <v>37</v>
      </c>
      <c r="B422" s="53"/>
      <c r="C422" s="56">
        <v>51.793390000000002</v>
      </c>
      <c r="D422" s="56">
        <v>34.164879999999997</v>
      </c>
      <c r="E422" s="56">
        <v>11348.58772</v>
      </c>
      <c r="F422" s="56">
        <v>28.42435</v>
      </c>
      <c r="G422" s="56">
        <v>10699.139440000001</v>
      </c>
      <c r="H422" s="56">
        <v>621.02392999999995</v>
      </c>
      <c r="I422" s="56">
        <v>0</v>
      </c>
    </row>
    <row r="423" spans="1:9">
      <c r="A423" s="386" t="s">
        <v>102</v>
      </c>
      <c r="B423" s="51"/>
      <c r="C423" s="54">
        <v>99684.503619561001</v>
      </c>
      <c r="D423" s="54">
        <v>70570.475918513999</v>
      </c>
      <c r="E423" s="54">
        <v>338146.20270895603</v>
      </c>
      <c r="F423" s="54">
        <v>91404.276882146994</v>
      </c>
      <c r="G423" s="54">
        <v>93711.919940198</v>
      </c>
      <c r="H423" s="54">
        <v>82278.721880893005</v>
      </c>
      <c r="I423" s="54">
        <v>70751.284005718</v>
      </c>
    </row>
    <row r="424" spans="1:9">
      <c r="A424" s="378"/>
      <c r="B424" s="289"/>
      <c r="C424" s="54"/>
      <c r="D424" s="54"/>
      <c r="E424" s="54"/>
      <c r="F424" s="54"/>
      <c r="G424" s="54"/>
      <c r="H424" s="54"/>
      <c r="I424" s="54"/>
    </row>
    <row r="425" spans="1:9">
      <c r="A425" s="379" t="s">
        <v>193</v>
      </c>
      <c r="B425" s="380"/>
      <c r="C425" s="382">
        <v>0.44208947181735786</v>
      </c>
      <c r="D425" s="382">
        <v>0.51439583609524442</v>
      </c>
      <c r="E425" s="382">
        <v>0.4733584842566293</v>
      </c>
      <c r="F425" s="382">
        <v>0.44237147243770636</v>
      </c>
      <c r="G425" s="382">
        <v>0.45118796417932433</v>
      </c>
      <c r="H425" s="382">
        <v>0.46563905379643267</v>
      </c>
      <c r="I425" s="382">
        <v>0.5421177244040466</v>
      </c>
    </row>
    <row r="426" spans="1:9">
      <c r="A426" s="376" t="s">
        <v>101</v>
      </c>
      <c r="B426" s="47"/>
      <c r="C426" s="291">
        <v>1381989.9983525435</v>
      </c>
      <c r="D426" s="291">
        <v>1366601.3365858879</v>
      </c>
      <c r="E426" s="291">
        <v>1182780.859542551</v>
      </c>
      <c r="F426" s="291">
        <v>1182780.859542551</v>
      </c>
      <c r="G426" s="291">
        <v>1163401.2442231432</v>
      </c>
      <c r="H426" s="291">
        <v>1137368.0832748809</v>
      </c>
      <c r="I426" s="291">
        <v>1088186.5984308261</v>
      </c>
    </row>
    <row r="427" spans="1:9">
      <c r="A427" s="376" t="s">
        <v>197</v>
      </c>
      <c r="B427" s="47"/>
      <c r="C427" s="291">
        <v>9528701.987614844</v>
      </c>
      <c r="D427" s="291">
        <v>9771172.2792836502</v>
      </c>
      <c r="E427" s="291">
        <v>9474495.5834555682</v>
      </c>
      <c r="F427" s="291">
        <v>9474495.5834555682</v>
      </c>
      <c r="G427" s="291">
        <v>8461194.3584414292</v>
      </c>
      <c r="H427" s="291">
        <v>8511079.2501040567</v>
      </c>
      <c r="I427" s="291">
        <v>8413201.3876037002</v>
      </c>
    </row>
    <row r="428" spans="1:9">
      <c r="A428" s="376"/>
      <c r="B428" s="47"/>
      <c r="C428" s="291"/>
      <c r="D428" s="291"/>
      <c r="E428" s="291"/>
      <c r="F428" s="291"/>
      <c r="G428" s="291"/>
      <c r="H428" s="291"/>
      <c r="I428" s="291"/>
    </row>
    <row r="429" spans="1:9">
      <c r="A429" s="369" t="s">
        <v>9</v>
      </c>
      <c r="B429" s="370"/>
      <c r="C429" s="374" t="s">
        <v>392</v>
      </c>
      <c r="D429" s="374" t="s">
        <v>374</v>
      </c>
      <c r="E429" s="374" t="s">
        <v>363</v>
      </c>
      <c r="F429" s="374" t="s">
        <v>364</v>
      </c>
      <c r="G429" s="374" t="s">
        <v>356</v>
      </c>
      <c r="H429" s="374" t="s">
        <v>343</v>
      </c>
      <c r="I429" s="374" t="s">
        <v>291</v>
      </c>
    </row>
    <row r="430" spans="1:9">
      <c r="A430" s="371" t="s">
        <v>421</v>
      </c>
      <c r="B430" s="392"/>
      <c r="C430" s="399"/>
      <c r="D430" s="399"/>
      <c r="E430" s="399"/>
      <c r="F430" s="399"/>
      <c r="G430" s="399"/>
      <c r="H430" s="399"/>
      <c r="I430" s="399"/>
    </row>
    <row r="431" spans="1:9">
      <c r="A431" s="386" t="s">
        <v>32</v>
      </c>
      <c r="B431" s="51"/>
      <c r="C431" s="54">
        <v>980323.07718030701</v>
      </c>
      <c r="D431" s="54">
        <v>979046.85713078</v>
      </c>
      <c r="E431" s="54">
        <v>3730496.7976553249</v>
      </c>
      <c r="F431" s="54">
        <v>987031.09058304795</v>
      </c>
      <c r="G431" s="54">
        <v>938180.82840541995</v>
      </c>
      <c r="H431" s="54">
        <v>896516.32640297303</v>
      </c>
      <c r="I431" s="54">
        <v>908768.55226388399</v>
      </c>
    </row>
    <row r="432" spans="1:9">
      <c r="A432" s="387" t="s">
        <v>273</v>
      </c>
      <c r="B432" s="165"/>
      <c r="C432" s="295">
        <v>812937.97698609205</v>
      </c>
      <c r="D432" s="295">
        <v>817495.95496109698</v>
      </c>
      <c r="E432" s="295">
        <v>3082111.7995532867</v>
      </c>
      <c r="F432" s="295">
        <v>813704.83625062089</v>
      </c>
      <c r="G432" s="295">
        <v>782512.54216032091</v>
      </c>
      <c r="H432" s="295">
        <v>741562.20039830904</v>
      </c>
      <c r="I432" s="295">
        <v>744332.22074403602</v>
      </c>
    </row>
    <row r="433" spans="1:9">
      <c r="A433" s="387" t="s">
        <v>274</v>
      </c>
      <c r="B433" s="165"/>
      <c r="C433" s="295">
        <v>167385.10019421499</v>
      </c>
      <c r="D433" s="295">
        <v>161550.90216968299</v>
      </c>
      <c r="E433" s="295">
        <v>648384.99810203805</v>
      </c>
      <c r="F433" s="295">
        <v>173326.25433242699</v>
      </c>
      <c r="G433" s="295">
        <v>155668.28624509901</v>
      </c>
      <c r="H433" s="295">
        <v>154954.12600466399</v>
      </c>
      <c r="I433" s="295">
        <v>164436.331519848</v>
      </c>
    </row>
    <row r="434" spans="1:9">
      <c r="A434" s="377" t="s">
        <v>33</v>
      </c>
      <c r="B434" s="53"/>
      <c r="C434" s="56">
        <v>-562416.33037347102</v>
      </c>
      <c r="D434" s="56">
        <v>-622002.33136212302</v>
      </c>
      <c r="E434" s="56">
        <v>-2195220.9065596061</v>
      </c>
      <c r="F434" s="56">
        <v>-551249.50225637003</v>
      </c>
      <c r="G434" s="56">
        <v>-537939.31926649902</v>
      </c>
      <c r="H434" s="56">
        <v>-512274.33310298302</v>
      </c>
      <c r="I434" s="56">
        <v>-593757.75193375396</v>
      </c>
    </row>
    <row r="435" spans="1:9">
      <c r="A435" s="386" t="s">
        <v>34</v>
      </c>
      <c r="B435" s="51"/>
      <c r="C435" s="54">
        <v>417906.74680683599</v>
      </c>
      <c r="D435" s="54">
        <v>357044.52576865698</v>
      </c>
      <c r="E435" s="54">
        <v>1535275.8910957191</v>
      </c>
      <c r="F435" s="54">
        <v>435781.58832667797</v>
      </c>
      <c r="G435" s="54">
        <v>400241.50913892098</v>
      </c>
      <c r="H435" s="54">
        <v>384241.99329999002</v>
      </c>
      <c r="I435" s="54">
        <v>315010.80033012998</v>
      </c>
    </row>
    <row r="436" spans="1:9">
      <c r="A436" s="376" t="s">
        <v>152</v>
      </c>
      <c r="B436" s="53"/>
      <c r="C436" s="56">
        <v>-52723.469086546</v>
      </c>
      <c r="D436" s="56">
        <v>-63852.061920503998</v>
      </c>
      <c r="E436" s="56">
        <v>-260373.4688729</v>
      </c>
      <c r="F436" s="56">
        <v>-58113.178474572996</v>
      </c>
      <c r="G436" s="56">
        <v>-73776.805026778995</v>
      </c>
      <c r="H436" s="56">
        <v>-69356.128709833007</v>
      </c>
      <c r="I436" s="56">
        <v>-59127.356661714999</v>
      </c>
    </row>
    <row r="437" spans="1:9">
      <c r="A437" s="376" t="s">
        <v>380</v>
      </c>
      <c r="B437" s="53"/>
      <c r="C437" s="56">
        <v>-14778.677555802</v>
      </c>
      <c r="D437" s="56">
        <v>-25561.997621777999</v>
      </c>
      <c r="E437" s="56">
        <v>-116668.396894844</v>
      </c>
      <c r="F437" s="56">
        <v>-28036.401876864002</v>
      </c>
      <c r="G437" s="56">
        <v>-14665.705199632001</v>
      </c>
      <c r="H437" s="56">
        <v>-58516.593215391003</v>
      </c>
      <c r="I437" s="56">
        <v>-15449.696602956999</v>
      </c>
    </row>
    <row r="438" spans="1:9">
      <c r="A438" s="386" t="s">
        <v>36</v>
      </c>
      <c r="B438" s="51"/>
      <c r="C438" s="54">
        <v>350404.60016448802</v>
      </c>
      <c r="D438" s="54">
        <v>267630.46622637502</v>
      </c>
      <c r="E438" s="54">
        <v>1158234.0253279749</v>
      </c>
      <c r="F438" s="54">
        <v>349632.00797524099</v>
      </c>
      <c r="G438" s="54">
        <v>311798.99891251</v>
      </c>
      <c r="H438" s="54">
        <v>256369.27137476599</v>
      </c>
      <c r="I438" s="54">
        <v>240433.74706545801</v>
      </c>
    </row>
    <row r="439" spans="1:9">
      <c r="A439" s="376" t="s">
        <v>81</v>
      </c>
      <c r="B439" s="47"/>
      <c r="C439" s="56">
        <v>140326.53911429099</v>
      </c>
      <c r="D439" s="56">
        <v>120707.752842007</v>
      </c>
      <c r="E439" s="56">
        <v>375457.81739308598</v>
      </c>
      <c r="F439" s="56">
        <v>60250.924804312002</v>
      </c>
      <c r="G439" s="56">
        <v>97045.187393892003</v>
      </c>
      <c r="H439" s="56">
        <v>108134.997643108</v>
      </c>
      <c r="I439" s="56">
        <v>110026.707551774</v>
      </c>
    </row>
    <row r="440" spans="1:9">
      <c r="A440" s="377" t="s">
        <v>37</v>
      </c>
      <c r="B440" s="53"/>
      <c r="C440" s="56">
        <v>-65380.791275094998</v>
      </c>
      <c r="D440" s="56">
        <v>-70448.836002523007</v>
      </c>
      <c r="E440" s="56">
        <v>-187509.570171361</v>
      </c>
      <c r="F440" s="56">
        <v>-48227.912472668002</v>
      </c>
      <c r="G440" s="56">
        <v>-50919.551047455003</v>
      </c>
      <c r="H440" s="56">
        <v>-42485.673015635999</v>
      </c>
      <c r="I440" s="56">
        <v>-45876.433635601999</v>
      </c>
    </row>
    <row r="441" spans="1:9">
      <c r="A441" s="386" t="s">
        <v>38</v>
      </c>
      <c r="B441" s="51"/>
      <c r="C441" s="54">
        <v>425350.34800368402</v>
      </c>
      <c r="D441" s="54">
        <v>317889.38306585897</v>
      </c>
      <c r="E441" s="54">
        <v>1346182.2725497</v>
      </c>
      <c r="F441" s="54">
        <v>361655.02030688501</v>
      </c>
      <c r="G441" s="54">
        <v>357924.63525894698</v>
      </c>
      <c r="H441" s="54">
        <v>322018.59600223799</v>
      </c>
      <c r="I441" s="54">
        <v>304584.02098163002</v>
      </c>
    </row>
    <row r="442" spans="1:9">
      <c r="A442" s="376" t="s">
        <v>446</v>
      </c>
      <c r="B442" s="47"/>
      <c r="C442" s="56">
        <v>-6372.2604427710176</v>
      </c>
      <c r="D442" s="56">
        <v>-3157.018273478956</v>
      </c>
      <c r="E442" s="56">
        <v>-20319.753369424026</v>
      </c>
      <c r="F442" s="56">
        <v>-3818.4001275560004</v>
      </c>
      <c r="G442" s="56">
        <v>-4802.589960482961</v>
      </c>
      <c r="H442" s="56">
        <v>-5728.0039263599901</v>
      </c>
      <c r="I442" s="56">
        <v>-5970.7593550250167</v>
      </c>
    </row>
    <row r="443" spans="1:9">
      <c r="A443" s="373" t="s">
        <v>422</v>
      </c>
      <c r="B443" s="51"/>
      <c r="C443" s="54">
        <v>418978.087560913</v>
      </c>
      <c r="D443" s="54">
        <v>314732.36479238002</v>
      </c>
      <c r="E443" s="54">
        <v>1325862.519180276</v>
      </c>
      <c r="F443" s="54">
        <v>357836.62017932901</v>
      </c>
      <c r="G443" s="54">
        <v>353122.04529846401</v>
      </c>
      <c r="H443" s="54">
        <v>316290.592075878</v>
      </c>
      <c r="I443" s="54">
        <v>298613.261626605</v>
      </c>
    </row>
    <row r="444" spans="1:9">
      <c r="A444" s="378"/>
      <c r="B444" s="289"/>
      <c r="C444" s="54"/>
      <c r="D444" s="54"/>
      <c r="E444" s="54"/>
      <c r="F444" s="54"/>
      <c r="G444" s="54"/>
      <c r="H444" s="54"/>
      <c r="I444" s="54"/>
    </row>
    <row r="445" spans="1:9">
      <c r="A445" s="379" t="s">
        <v>193</v>
      </c>
      <c r="B445" s="380"/>
      <c r="C445" s="382">
        <v>0.57370508097304329</v>
      </c>
      <c r="D445" s="382">
        <v>0.6353141597175227</v>
      </c>
      <c r="E445" s="382">
        <v>0.58845269829459079</v>
      </c>
      <c r="F445" s="382">
        <v>0.55849254143630078</v>
      </c>
      <c r="G445" s="382">
        <v>0.57338553824512506</v>
      </c>
      <c r="H445" s="382">
        <v>0.571405470281109</v>
      </c>
      <c r="I445" s="382">
        <v>0.65336520553512878</v>
      </c>
    </row>
    <row r="446" spans="1:9">
      <c r="A446" s="376" t="s">
        <v>221</v>
      </c>
      <c r="B446" s="47"/>
      <c r="C446" s="290">
        <v>39454815.054407053</v>
      </c>
      <c r="D446" s="290">
        <v>38557592.594130136</v>
      </c>
      <c r="E446" s="290">
        <v>37235952.035236776</v>
      </c>
      <c r="F446" s="290">
        <v>37802489.143665448</v>
      </c>
      <c r="G446" s="290">
        <v>37407998.777402066</v>
      </c>
      <c r="H446" s="290">
        <v>37065637.069092505</v>
      </c>
      <c r="I446" s="290">
        <v>36667683.150787085</v>
      </c>
    </row>
    <row r="447" spans="1:9">
      <c r="A447" s="376" t="s">
        <v>194</v>
      </c>
      <c r="B447" s="47"/>
      <c r="C447" s="290">
        <v>40183707.450519077</v>
      </c>
      <c r="D447" s="290">
        <v>39944662.608665861</v>
      </c>
      <c r="E447" s="290">
        <v>38650227.048977099</v>
      </c>
      <c r="F447" s="290">
        <v>38802592.337190114</v>
      </c>
      <c r="G447" s="290">
        <v>38258550.628441438</v>
      </c>
      <c r="H447" s="290">
        <v>38724470.679950207</v>
      </c>
      <c r="I447" s="290">
        <v>38815294.550326653</v>
      </c>
    </row>
    <row r="448" spans="1:9">
      <c r="A448" s="376" t="s">
        <v>195</v>
      </c>
      <c r="B448" s="47"/>
      <c r="C448" s="290">
        <v>52222212.235702686</v>
      </c>
      <c r="D448" s="290">
        <v>52521786.660351232</v>
      </c>
      <c r="E448" s="290">
        <v>51103489.879129559</v>
      </c>
      <c r="F448" s="290">
        <v>51470140.676780522</v>
      </c>
      <c r="G448" s="290">
        <v>51004016.800902247</v>
      </c>
      <c r="H448" s="290">
        <v>50505068.881935067</v>
      </c>
      <c r="I448" s="290">
        <v>51434733.156900398</v>
      </c>
    </row>
    <row r="449" spans="1:9">
      <c r="A449" s="376" t="s">
        <v>196</v>
      </c>
      <c r="B449" s="47"/>
      <c r="C449" s="298">
        <v>52.48243373409084</v>
      </c>
      <c r="D449" s="298">
        <v>63.940519459190533</v>
      </c>
      <c r="E449" s="298">
        <v>67.366607845008488</v>
      </c>
      <c r="F449" s="298">
        <v>59.906490751518959</v>
      </c>
      <c r="G449" s="298">
        <v>77.134971205031761</v>
      </c>
      <c r="H449" s="298">
        <v>71.640621541918705</v>
      </c>
      <c r="I449" s="298">
        <v>60.932019037033342</v>
      </c>
    </row>
    <row r="450" spans="1:9">
      <c r="A450" s="391" t="s">
        <v>395</v>
      </c>
      <c r="B450" s="47"/>
      <c r="C450" s="291">
        <v>7972458.5923283799</v>
      </c>
      <c r="D450" s="291">
        <v>7967193.9049360743</v>
      </c>
      <c r="E450" s="291">
        <v>7786056.5536974641</v>
      </c>
      <c r="F450" s="291">
        <v>7786056.5536974641</v>
      </c>
      <c r="G450" s="291">
        <v>7808038.6133772647</v>
      </c>
      <c r="H450" s="291">
        <v>7868469.8905118518</v>
      </c>
      <c r="I450" s="291">
        <v>7979154.2707892619</v>
      </c>
    </row>
    <row r="451" spans="1:9">
      <c r="A451" s="376" t="s">
        <v>197</v>
      </c>
      <c r="B451" s="47"/>
      <c r="C451" s="291">
        <v>65583340.087478645</v>
      </c>
      <c r="D451" s="291">
        <v>65463771.777113594</v>
      </c>
      <c r="E451" s="291">
        <v>65514963.810454421</v>
      </c>
      <c r="F451" s="291">
        <v>65514963.810454421</v>
      </c>
      <c r="G451" s="291">
        <v>62920434.317366794</v>
      </c>
      <c r="H451" s="291">
        <v>63396983.799726419</v>
      </c>
      <c r="I451" s="291">
        <v>66015897.076310717</v>
      </c>
    </row>
    <row r="452" spans="1:9">
      <c r="A452" s="383"/>
      <c r="B452" s="293"/>
      <c r="C452" s="292"/>
      <c r="D452" s="292"/>
      <c r="E452" s="292"/>
      <c r="F452" s="292"/>
      <c r="G452" s="292"/>
      <c r="H452" s="292"/>
      <c r="I452" s="292"/>
    </row>
    <row r="453" spans="1:9">
      <c r="A453" s="369" t="s">
        <v>9</v>
      </c>
      <c r="B453" s="370"/>
      <c r="C453" s="374" t="s">
        <v>392</v>
      </c>
      <c r="D453" s="374" t="s">
        <v>374</v>
      </c>
      <c r="E453" s="374" t="s">
        <v>363</v>
      </c>
      <c r="F453" s="374" t="s">
        <v>364</v>
      </c>
      <c r="G453" s="374" t="s">
        <v>356</v>
      </c>
      <c r="H453" s="374" t="s">
        <v>343</v>
      </c>
      <c r="I453" s="374" t="s">
        <v>291</v>
      </c>
    </row>
    <row r="454" spans="1:9">
      <c r="A454" s="371" t="s">
        <v>257</v>
      </c>
      <c r="B454" s="392"/>
      <c r="C454" s="399"/>
      <c r="D454" s="399"/>
      <c r="E454" s="399"/>
      <c r="F454" s="399"/>
      <c r="G454" s="399"/>
      <c r="H454" s="399"/>
      <c r="I454" s="399"/>
    </row>
    <row r="455" spans="1:9">
      <c r="A455" s="386" t="s">
        <v>32</v>
      </c>
      <c r="B455" s="51"/>
      <c r="C455" s="54">
        <v>969604.86923618696</v>
      </c>
      <c r="D455" s="54">
        <v>969329.93518089596</v>
      </c>
      <c r="E455" s="54">
        <v>3693030.0282502128</v>
      </c>
      <c r="F455" s="54">
        <v>978895.62959566398</v>
      </c>
      <c r="G455" s="54">
        <v>929470.34502932394</v>
      </c>
      <c r="H455" s="54">
        <v>886910.85053481197</v>
      </c>
      <c r="I455" s="54">
        <v>897753.20309041301</v>
      </c>
    </row>
    <row r="456" spans="1:9">
      <c r="A456" s="377" t="s">
        <v>33</v>
      </c>
      <c r="B456" s="53"/>
      <c r="C456" s="56">
        <v>-558147.10414685996</v>
      </c>
      <c r="D456" s="56">
        <v>-615618.06777913205</v>
      </c>
      <c r="E456" s="56">
        <v>-2178707.5201366632</v>
      </c>
      <c r="F456" s="56">
        <v>-547089.84511280397</v>
      </c>
      <c r="G456" s="56">
        <v>-534221.87341009802</v>
      </c>
      <c r="H456" s="56">
        <v>-508539.89286032203</v>
      </c>
      <c r="I456" s="56">
        <v>-588855.90875343897</v>
      </c>
    </row>
    <row r="457" spans="1:9">
      <c r="A457" s="386" t="s">
        <v>34</v>
      </c>
      <c r="B457" s="51"/>
      <c r="C457" s="54">
        <v>411457.765089327</v>
      </c>
      <c r="D457" s="54">
        <v>353711.86740176397</v>
      </c>
      <c r="E457" s="54">
        <v>1514322.50811355</v>
      </c>
      <c r="F457" s="54">
        <v>431805.78448286001</v>
      </c>
      <c r="G457" s="54">
        <v>395248.47161922598</v>
      </c>
      <c r="H457" s="54">
        <v>378370.95767449</v>
      </c>
      <c r="I457" s="54">
        <v>308897.29433697398</v>
      </c>
    </row>
    <row r="458" spans="1:9">
      <c r="A458" s="376" t="s">
        <v>152</v>
      </c>
      <c r="B458" s="53"/>
      <c r="C458" s="56">
        <v>-52712.256287577999</v>
      </c>
      <c r="D458" s="56">
        <v>-63843.798467679</v>
      </c>
      <c r="E458" s="56">
        <v>-260319.90357482</v>
      </c>
      <c r="F458" s="56">
        <v>-58115.882304723003</v>
      </c>
      <c r="G458" s="56">
        <v>-73708.152783653</v>
      </c>
      <c r="H458" s="56">
        <v>-69411.700991527003</v>
      </c>
      <c r="I458" s="56">
        <v>-59084.167494916997</v>
      </c>
    </row>
    <row r="459" spans="1:9">
      <c r="A459" s="376" t="s">
        <v>380</v>
      </c>
      <c r="B459" s="53"/>
      <c r="C459" s="56">
        <v>-14713.643516877</v>
      </c>
      <c r="D459" s="56">
        <v>-25394.620981189</v>
      </c>
      <c r="E459" s="56">
        <v>-116088.361312804</v>
      </c>
      <c r="F459" s="56">
        <v>-27876.294330452001</v>
      </c>
      <c r="G459" s="56">
        <v>-14543.909883545</v>
      </c>
      <c r="H459" s="56">
        <v>-58317.989234556997</v>
      </c>
      <c r="I459" s="56">
        <v>-15350.167864249999</v>
      </c>
    </row>
    <row r="460" spans="1:9">
      <c r="A460" s="386" t="s">
        <v>36</v>
      </c>
      <c r="B460" s="51"/>
      <c r="C460" s="54">
        <v>344031.86528487201</v>
      </c>
      <c r="D460" s="54">
        <v>264473.44795289601</v>
      </c>
      <c r="E460" s="54">
        <v>1137914.2432259261</v>
      </c>
      <c r="F460" s="54">
        <v>345813.60784768499</v>
      </c>
      <c r="G460" s="54">
        <v>306996.40895202802</v>
      </c>
      <c r="H460" s="54">
        <v>250641.267448406</v>
      </c>
      <c r="I460" s="54">
        <v>234462.95897780699</v>
      </c>
    </row>
    <row r="461" spans="1:9">
      <c r="A461" s="376" t="s">
        <v>81</v>
      </c>
      <c r="B461" s="47"/>
      <c r="C461" s="56">
        <v>140326.53911429099</v>
      </c>
      <c r="D461" s="56">
        <v>120707.752842007</v>
      </c>
      <c r="E461" s="56">
        <v>375457.81739308598</v>
      </c>
      <c r="F461" s="56">
        <v>60250.924804312002</v>
      </c>
      <c r="G461" s="56">
        <v>97045.187393892003</v>
      </c>
      <c r="H461" s="56">
        <v>108134.997643108</v>
      </c>
      <c r="I461" s="56">
        <v>110026.707551774</v>
      </c>
    </row>
    <row r="462" spans="1:9">
      <c r="A462" s="377" t="s">
        <v>37</v>
      </c>
      <c r="B462" s="53"/>
      <c r="C462" s="56">
        <v>-65380.316838250001</v>
      </c>
      <c r="D462" s="56">
        <v>-70448.836002523007</v>
      </c>
      <c r="E462" s="56">
        <v>-187509.54143873599</v>
      </c>
      <c r="F462" s="56">
        <v>-48227.912472668002</v>
      </c>
      <c r="G462" s="56">
        <v>-50919.551047456</v>
      </c>
      <c r="H462" s="56">
        <v>-42485.673015635999</v>
      </c>
      <c r="I462" s="56">
        <v>-45876.404902975999</v>
      </c>
    </row>
    <row r="463" spans="1:9">
      <c r="A463" s="386" t="s">
        <v>38</v>
      </c>
      <c r="B463" s="51"/>
      <c r="C463" s="54">
        <v>418978.087560913</v>
      </c>
      <c r="D463" s="54">
        <v>314732.36479238002</v>
      </c>
      <c r="E463" s="54">
        <v>1325862.519180276</v>
      </c>
      <c r="F463" s="54">
        <v>357836.62017932901</v>
      </c>
      <c r="G463" s="54">
        <v>353122.04529846401</v>
      </c>
      <c r="H463" s="54">
        <v>316290.592075878</v>
      </c>
      <c r="I463" s="54">
        <v>298613.261626605</v>
      </c>
    </row>
    <row r="464" spans="1:9">
      <c r="A464" s="378"/>
      <c r="B464" s="289"/>
      <c r="C464" s="54"/>
      <c r="D464" s="54"/>
      <c r="E464" s="54"/>
      <c r="F464" s="54"/>
      <c r="G464" s="54"/>
      <c r="H464" s="54"/>
      <c r="I464" s="54"/>
    </row>
    <row r="465" spans="1:9">
      <c r="A465" s="379" t="s">
        <v>193</v>
      </c>
      <c r="B465" s="380"/>
      <c r="C465" s="382">
        <v>0.57564387500090042</v>
      </c>
      <c r="D465" s="382">
        <v>0.63509651918904753</v>
      </c>
      <c r="E465" s="382">
        <v>0.58995120631850162</v>
      </c>
      <c r="F465" s="382">
        <v>0.55888475601712639</v>
      </c>
      <c r="G465" s="382">
        <v>0.5747594598009943</v>
      </c>
      <c r="H465" s="382">
        <v>0.57338332545336412</v>
      </c>
      <c r="I465" s="382">
        <v>0.65592181317356446</v>
      </c>
    </row>
    <row r="466" spans="1:9">
      <c r="A466" s="376" t="s">
        <v>101</v>
      </c>
      <c r="B466" s="47"/>
      <c r="C466" s="291">
        <v>7972458.5923283799</v>
      </c>
      <c r="D466" s="291">
        <v>7967193.9049360743</v>
      </c>
      <c r="E466" s="291">
        <v>7786056.5536974641</v>
      </c>
      <c r="F466" s="291">
        <v>7786056.5536974641</v>
      </c>
      <c r="G466" s="291">
        <v>7808038.6133772647</v>
      </c>
      <c r="H466" s="291">
        <v>7868469.8905118518</v>
      </c>
      <c r="I466" s="291">
        <v>7979154.2707892619</v>
      </c>
    </row>
    <row r="467" spans="1:9">
      <c r="A467" s="376" t="s">
        <v>197</v>
      </c>
      <c r="B467" s="47"/>
      <c r="C467" s="291">
        <v>65435354.145959966</v>
      </c>
      <c r="D467" s="291">
        <v>65315785.852261581</v>
      </c>
      <c r="E467" s="291">
        <v>65358181.710611209</v>
      </c>
      <c r="F467" s="291">
        <v>65358181.710611209</v>
      </c>
      <c r="G467" s="291">
        <v>62779116.817508109</v>
      </c>
      <c r="H467" s="291">
        <v>63256150.04153391</v>
      </c>
      <c r="I467" s="291">
        <v>66015897.076310717</v>
      </c>
    </row>
    <row r="468" spans="1:9">
      <c r="A468" s="383"/>
      <c r="B468" s="293"/>
      <c r="C468" s="292"/>
      <c r="D468" s="292"/>
      <c r="E468" s="292"/>
      <c r="F468" s="292"/>
      <c r="G468" s="292"/>
      <c r="H468" s="292"/>
      <c r="I468" s="292"/>
    </row>
    <row r="469" spans="1:9">
      <c r="A469" s="369" t="s">
        <v>9</v>
      </c>
      <c r="B469" s="370"/>
      <c r="C469" s="374" t="s">
        <v>392</v>
      </c>
      <c r="D469" s="374" t="s">
        <v>374</v>
      </c>
      <c r="E469" s="374" t="s">
        <v>363</v>
      </c>
      <c r="F469" s="374" t="s">
        <v>364</v>
      </c>
      <c r="G469" s="374" t="s">
        <v>356</v>
      </c>
      <c r="H469" s="374" t="s">
        <v>343</v>
      </c>
      <c r="I469" s="374" t="s">
        <v>291</v>
      </c>
    </row>
    <row r="470" spans="1:9">
      <c r="A470" s="371" t="s">
        <v>423</v>
      </c>
      <c r="B470" s="392"/>
      <c r="C470" s="399"/>
      <c r="D470" s="399"/>
      <c r="E470" s="399"/>
      <c r="F470" s="399"/>
      <c r="G470" s="399"/>
      <c r="H470" s="399"/>
      <c r="I470" s="399"/>
    </row>
    <row r="471" spans="1:9">
      <c r="A471" s="386" t="s">
        <v>32</v>
      </c>
      <c r="B471" s="51"/>
      <c r="C471" s="54">
        <v>2269414.4565922893</v>
      </c>
      <c r="D471" s="54">
        <v>2328667.1517886962</v>
      </c>
      <c r="E471" s="54">
        <v>9472685.7745304555</v>
      </c>
      <c r="F471" s="54">
        <v>2459185.3454299266</v>
      </c>
      <c r="G471" s="54">
        <v>2327164.8955498999</v>
      </c>
      <c r="H471" s="54">
        <v>2343491.4953633719</v>
      </c>
      <c r="I471" s="54">
        <v>2342844.038187257</v>
      </c>
    </row>
    <row r="472" spans="1:9">
      <c r="A472" s="377" t="s">
        <v>33</v>
      </c>
      <c r="B472" s="53"/>
      <c r="C472" s="56">
        <v>-1229101.8835354878</v>
      </c>
      <c r="D472" s="56">
        <v>-1279300.8359418279</v>
      </c>
      <c r="E472" s="56">
        <v>-4868974.2296364661</v>
      </c>
      <c r="F472" s="56">
        <v>-1212595.6055118381</v>
      </c>
      <c r="G472" s="56">
        <v>-1191600.2515266461</v>
      </c>
      <c r="H472" s="56">
        <v>-1204874.7439043052</v>
      </c>
      <c r="I472" s="56">
        <v>-1259903.628693677</v>
      </c>
    </row>
    <row r="473" spans="1:9">
      <c r="A473" s="386" t="s">
        <v>34</v>
      </c>
      <c r="B473" s="51"/>
      <c r="C473" s="54">
        <v>1040312.573056801</v>
      </c>
      <c r="D473" s="54">
        <v>1049366.3158468681</v>
      </c>
      <c r="E473" s="54">
        <v>4603711.5448939903</v>
      </c>
      <c r="F473" s="54">
        <v>1246589.739918089</v>
      </c>
      <c r="G473" s="54">
        <v>1135564.644023254</v>
      </c>
      <c r="H473" s="54">
        <v>1138616.751459067</v>
      </c>
      <c r="I473" s="54">
        <v>1082940.40949358</v>
      </c>
    </row>
    <row r="474" spans="1:9">
      <c r="A474" s="376" t="s">
        <v>152</v>
      </c>
      <c r="B474" s="53"/>
      <c r="C474" s="56">
        <v>-501109.14513950597</v>
      </c>
      <c r="D474" s="56">
        <v>-481988.16748343501</v>
      </c>
      <c r="E474" s="56">
        <v>-1833437.8351766691</v>
      </c>
      <c r="F474" s="56">
        <v>-435674.48507636896</v>
      </c>
      <c r="G474" s="56">
        <v>-451016.28494446294</v>
      </c>
      <c r="H474" s="56">
        <v>-459368.08496439899</v>
      </c>
      <c r="I474" s="56">
        <v>-487378.98019143799</v>
      </c>
    </row>
    <row r="475" spans="1:9">
      <c r="A475" s="376" t="s">
        <v>380</v>
      </c>
      <c r="B475" s="53"/>
      <c r="C475" s="56">
        <v>-25337.978630753001</v>
      </c>
      <c r="D475" s="56">
        <v>0</v>
      </c>
      <c r="E475" s="56">
        <v>-99729.201570000005</v>
      </c>
      <c r="F475" s="56">
        <v>-59294.690560000003</v>
      </c>
      <c r="G475" s="56">
        <v>-34.511009999999999</v>
      </c>
      <c r="H475" s="56">
        <v>-40400</v>
      </c>
      <c r="I475" s="56">
        <v>0</v>
      </c>
    </row>
    <row r="476" spans="1:9">
      <c r="A476" s="386" t="s">
        <v>36</v>
      </c>
      <c r="B476" s="51"/>
      <c r="C476" s="54">
        <v>513865.44928654196</v>
      </c>
      <c r="D476" s="54">
        <v>567378.14836343308</v>
      </c>
      <c r="E476" s="54">
        <v>2670544.5081473212</v>
      </c>
      <c r="F476" s="54">
        <v>751620.56428171997</v>
      </c>
      <c r="G476" s="54">
        <v>684513.84806879098</v>
      </c>
      <c r="H476" s="54">
        <v>638848.666494668</v>
      </c>
      <c r="I476" s="54">
        <v>595561.429302142</v>
      </c>
    </row>
    <row r="477" spans="1:9">
      <c r="A477" s="376" t="s">
        <v>81</v>
      </c>
      <c r="B477" s="47"/>
      <c r="C477" s="56">
        <v>13824.725047362001</v>
      </c>
      <c r="D477" s="56">
        <v>-3389.857709244</v>
      </c>
      <c r="E477" s="56">
        <v>25881.997721482003</v>
      </c>
      <c r="F477" s="56">
        <v>18569.608341414001</v>
      </c>
      <c r="G477" s="56">
        <v>1910.1250389709999</v>
      </c>
      <c r="H477" s="56">
        <v>4736.7751429749997</v>
      </c>
      <c r="I477" s="56">
        <v>665.48919812200006</v>
      </c>
    </row>
    <row r="478" spans="1:9">
      <c r="A478" s="377" t="s">
        <v>37</v>
      </c>
      <c r="B478" s="53"/>
      <c r="C478" s="56">
        <v>-27308.562498768002</v>
      </c>
      <c r="D478" s="56">
        <v>-28357.36024428</v>
      </c>
      <c r="E478" s="56">
        <v>-111691.851393911</v>
      </c>
      <c r="F478" s="56">
        <v>-28101.623321600997</v>
      </c>
      <c r="G478" s="56">
        <v>-29182.524256612</v>
      </c>
      <c r="H478" s="56">
        <v>-23057.693942821999</v>
      </c>
      <c r="I478" s="56">
        <v>-31350.009872876002</v>
      </c>
    </row>
    <row r="479" spans="1:9">
      <c r="A479" s="386" t="s">
        <v>38</v>
      </c>
      <c r="B479" s="51"/>
      <c r="C479" s="54">
        <v>500381.61183513596</v>
      </c>
      <c r="D479" s="54">
        <v>535630.93040990899</v>
      </c>
      <c r="E479" s="54">
        <v>2584734.6544748922</v>
      </c>
      <c r="F479" s="54">
        <v>742088.54930153303</v>
      </c>
      <c r="G479" s="54">
        <v>657241.44885115011</v>
      </c>
      <c r="H479" s="54">
        <v>620527.74769482098</v>
      </c>
      <c r="I479" s="54">
        <v>564876.90862738807</v>
      </c>
    </row>
    <row r="480" spans="1:9">
      <c r="A480" s="376" t="s">
        <v>446</v>
      </c>
      <c r="B480" s="47"/>
      <c r="C480" s="56">
        <v>-1871.638859581959</v>
      </c>
      <c r="D480" s="56">
        <v>-1720.1382251039613</v>
      </c>
      <c r="E480" s="56">
        <v>-5468.2105997889303</v>
      </c>
      <c r="F480" s="56">
        <v>-1398.965864761034</v>
      </c>
      <c r="G480" s="56">
        <v>-1547.5816341860918</v>
      </c>
      <c r="H480" s="56">
        <v>-1229.5597857449902</v>
      </c>
      <c r="I480" s="56">
        <v>-1292.103315097047</v>
      </c>
    </row>
    <row r="481" spans="1:9">
      <c r="A481" s="373" t="s">
        <v>424</v>
      </c>
      <c r="B481" s="51"/>
      <c r="C481" s="54">
        <v>498509.972975554</v>
      </c>
      <c r="D481" s="54">
        <v>533910.79218480503</v>
      </c>
      <c r="E481" s="54">
        <v>2579266.4438751033</v>
      </c>
      <c r="F481" s="54">
        <v>740689.58343677199</v>
      </c>
      <c r="G481" s="54">
        <v>655693.86721696402</v>
      </c>
      <c r="H481" s="54">
        <v>619298.18790907599</v>
      </c>
      <c r="I481" s="54">
        <v>563584.80531229102</v>
      </c>
    </row>
    <row r="482" spans="1:9">
      <c r="A482" s="378"/>
      <c r="B482" s="289"/>
      <c r="C482" s="54"/>
      <c r="D482" s="54"/>
      <c r="E482" s="54"/>
      <c r="F482" s="54"/>
      <c r="G482" s="54"/>
      <c r="H482" s="54"/>
      <c r="I482" s="54"/>
    </row>
    <row r="483" spans="1:9">
      <c r="A483" s="379" t="s">
        <v>193</v>
      </c>
      <c r="B483" s="380"/>
      <c r="C483" s="382">
        <v>0.54159427775087166</v>
      </c>
      <c r="D483" s="382">
        <v>0.54937041343979587</v>
      </c>
      <c r="E483" s="382">
        <v>0.51400145064748681</v>
      </c>
      <c r="F483" s="382">
        <v>0.49308833421819465</v>
      </c>
      <c r="G483" s="382">
        <v>0.51203945788511718</v>
      </c>
      <c r="H483" s="382">
        <v>0.51413659758875396</v>
      </c>
      <c r="I483" s="382">
        <v>0.53776675192963763</v>
      </c>
    </row>
    <row r="484" spans="1:9">
      <c r="A484" s="376" t="s">
        <v>194</v>
      </c>
      <c r="B484" s="47"/>
      <c r="C484" s="290">
        <v>138988476.41755098</v>
      </c>
      <c r="D484" s="290">
        <v>135714819.73934862</v>
      </c>
      <c r="E484" s="290">
        <v>135714819.73934862</v>
      </c>
      <c r="F484" s="290">
        <v>135419415.32658461</v>
      </c>
      <c r="G484" s="290">
        <v>135786555.26799741</v>
      </c>
      <c r="H484" s="290">
        <v>135785324.62968448</v>
      </c>
      <c r="I484" s="290">
        <v>135867983.73312786</v>
      </c>
    </row>
    <row r="485" spans="1:9">
      <c r="A485" s="376" t="s">
        <v>196</v>
      </c>
      <c r="B485" s="47"/>
      <c r="C485" s="298">
        <v>144.21602655289763</v>
      </c>
      <c r="D485" s="298">
        <v>135.0948878462884</v>
      </c>
      <c r="E485" s="298">
        <v>135.0948878462884</v>
      </c>
      <c r="F485" s="298">
        <v>128.68892810552148</v>
      </c>
      <c r="G485" s="298">
        <v>132.86036575691935</v>
      </c>
      <c r="H485" s="298">
        <v>135.32186522135339</v>
      </c>
      <c r="I485" s="298">
        <v>143.48604190631008</v>
      </c>
    </row>
    <row r="486" spans="1:9">
      <c r="A486" s="391" t="s">
        <v>395</v>
      </c>
      <c r="B486" s="47"/>
      <c r="C486" s="291">
        <v>19014681.939190712</v>
      </c>
      <c r="D486" s="291">
        <v>18830906.463365633</v>
      </c>
      <c r="E486" s="291">
        <v>18952645.519923292</v>
      </c>
      <c r="F486" s="291">
        <v>18952645.519923292</v>
      </c>
      <c r="G486" s="291">
        <v>18933992.563463982</v>
      </c>
      <c r="H486" s="291">
        <v>19041888.381512236</v>
      </c>
      <c r="I486" s="291">
        <v>19163415.571911965</v>
      </c>
    </row>
    <row r="487" spans="1:9">
      <c r="A487" s="376" t="s">
        <v>197</v>
      </c>
      <c r="B487" s="47"/>
      <c r="C487" s="291">
        <v>149631385.93114138</v>
      </c>
      <c r="D487" s="291">
        <v>149853796.67784023</v>
      </c>
      <c r="E487" s="291">
        <v>147685753.28115499</v>
      </c>
      <c r="F487" s="291">
        <v>147685753.28115499</v>
      </c>
      <c r="G487" s="291">
        <v>147963117.43714949</v>
      </c>
      <c r="H487" s="291">
        <v>145804635.9919951</v>
      </c>
      <c r="I487" s="291">
        <v>148282216.02091393</v>
      </c>
    </row>
    <row r="488" spans="1:9">
      <c r="A488" s="383"/>
      <c r="B488" s="293"/>
      <c r="C488" s="292"/>
      <c r="D488" s="292"/>
      <c r="E488" s="292"/>
      <c r="F488" s="292"/>
      <c r="G488" s="292"/>
      <c r="H488" s="292"/>
      <c r="I488" s="292"/>
    </row>
    <row r="489" spans="1:9">
      <c r="A489" s="369" t="s">
        <v>9</v>
      </c>
      <c r="B489" s="370"/>
      <c r="C489" s="374" t="s">
        <v>392</v>
      </c>
      <c r="D489" s="374" t="s">
        <v>374</v>
      </c>
      <c r="E489" s="374" t="s">
        <v>363</v>
      </c>
      <c r="F489" s="374" t="s">
        <v>364</v>
      </c>
      <c r="G489" s="374" t="s">
        <v>356</v>
      </c>
      <c r="H489" s="374" t="s">
        <v>343</v>
      </c>
      <c r="I489" s="374" t="s">
        <v>291</v>
      </c>
    </row>
    <row r="490" spans="1:9">
      <c r="A490" s="401" t="s">
        <v>383</v>
      </c>
      <c r="B490" s="385"/>
      <c r="C490" s="393"/>
      <c r="D490" s="393"/>
      <c r="E490" s="393"/>
      <c r="F490" s="393"/>
      <c r="G490" s="393"/>
      <c r="H490" s="393"/>
      <c r="I490" s="393"/>
    </row>
    <row r="491" spans="1:9">
      <c r="A491" s="386" t="s">
        <v>32</v>
      </c>
      <c r="B491" s="51"/>
      <c r="C491" s="54">
        <v>1352357.1529379711</v>
      </c>
      <c r="D491" s="54">
        <v>1311389.875222685</v>
      </c>
      <c r="E491" s="54">
        <v>5153835.1383740418</v>
      </c>
      <c r="F491" s="54">
        <v>1336137.257596201</v>
      </c>
      <c r="G491" s="54">
        <v>1289954.7233230029</v>
      </c>
      <c r="H491" s="54">
        <v>1281081.6265321099</v>
      </c>
      <c r="I491" s="54">
        <v>1246661.5309227279</v>
      </c>
    </row>
    <row r="492" spans="1:9">
      <c r="A492" s="377" t="s">
        <v>33</v>
      </c>
      <c r="B492" s="53"/>
      <c r="C492" s="56">
        <v>-649403.82442881598</v>
      </c>
      <c r="D492" s="56">
        <v>-690104.25521577999</v>
      </c>
      <c r="E492" s="56">
        <v>-2567397.6258353642</v>
      </c>
      <c r="F492" s="56">
        <v>-622054.70849106996</v>
      </c>
      <c r="G492" s="56">
        <v>-620389.586395166</v>
      </c>
      <c r="H492" s="56">
        <v>-643595.41718009498</v>
      </c>
      <c r="I492" s="56">
        <v>-681357.91376903304</v>
      </c>
    </row>
    <row r="493" spans="1:9">
      <c r="A493" s="386" t="s">
        <v>34</v>
      </c>
      <c r="B493" s="51"/>
      <c r="C493" s="54">
        <v>702953.32850915496</v>
      </c>
      <c r="D493" s="54">
        <v>621285.62000690505</v>
      </c>
      <c r="E493" s="54">
        <v>2586437.512538678</v>
      </c>
      <c r="F493" s="54">
        <v>714082.54910513095</v>
      </c>
      <c r="G493" s="54">
        <v>669565.13692783704</v>
      </c>
      <c r="H493" s="54">
        <v>637486.20935201505</v>
      </c>
      <c r="I493" s="54">
        <v>565303.61715369497</v>
      </c>
    </row>
    <row r="494" spans="1:9">
      <c r="A494" s="376" t="s">
        <v>152</v>
      </c>
      <c r="B494" s="53"/>
      <c r="C494" s="56">
        <v>-426244.61916206399</v>
      </c>
      <c r="D494" s="56">
        <v>-410921.34121910197</v>
      </c>
      <c r="E494" s="56">
        <v>-1542604.443214077</v>
      </c>
      <c r="F494" s="56">
        <v>-377765.83586590597</v>
      </c>
      <c r="G494" s="56">
        <v>-373660.83803218597</v>
      </c>
      <c r="H494" s="56">
        <v>-388777.96979835897</v>
      </c>
      <c r="I494" s="56">
        <v>-402399.799517626</v>
      </c>
    </row>
    <row r="495" spans="1:9">
      <c r="A495" s="376" t="s">
        <v>380</v>
      </c>
      <c r="B495" s="53"/>
      <c r="C495" s="56">
        <v>-25337.978630753001</v>
      </c>
      <c r="D495" s="56">
        <v>0</v>
      </c>
      <c r="E495" s="56">
        <v>-99729.201570000005</v>
      </c>
      <c r="F495" s="56">
        <v>-59294.690560000003</v>
      </c>
      <c r="G495" s="56">
        <v>-34.511009999999999</v>
      </c>
      <c r="H495" s="56">
        <v>-40400</v>
      </c>
      <c r="I495" s="56">
        <v>0</v>
      </c>
    </row>
    <row r="496" spans="1:9">
      <c r="A496" s="386" t="s">
        <v>36</v>
      </c>
      <c r="B496" s="51"/>
      <c r="C496" s="54">
        <v>251370.730716338</v>
      </c>
      <c r="D496" s="54">
        <v>210364.27878780299</v>
      </c>
      <c r="E496" s="54">
        <v>944103.86775460094</v>
      </c>
      <c r="F496" s="54">
        <v>277022.02267922502</v>
      </c>
      <c r="G496" s="54">
        <v>295869.78788565099</v>
      </c>
      <c r="H496" s="54">
        <v>208308.23955365599</v>
      </c>
      <c r="I496" s="54">
        <v>162903.817636069</v>
      </c>
    </row>
    <row r="497" spans="1:9">
      <c r="A497" s="376" t="s">
        <v>81</v>
      </c>
      <c r="B497" s="47"/>
      <c r="C497" s="56">
        <v>13549.27505466</v>
      </c>
      <c r="D497" s="56">
        <v>-3053.1202861329998</v>
      </c>
      <c r="E497" s="56">
        <v>27219.703605750001</v>
      </c>
      <c r="F497" s="56">
        <v>14154.856239221999</v>
      </c>
      <c r="G497" s="56">
        <v>3561.5454052350001</v>
      </c>
      <c r="H497" s="56">
        <v>6736.924111323</v>
      </c>
      <c r="I497" s="56">
        <v>2766.3778499700002</v>
      </c>
    </row>
    <row r="498" spans="1:9">
      <c r="A498" s="377" t="s">
        <v>37</v>
      </c>
      <c r="B498" s="53"/>
      <c r="C498" s="56">
        <v>-111.73610656</v>
      </c>
      <c r="D498" s="56">
        <v>-3359.8768307690002</v>
      </c>
      <c r="E498" s="56">
        <v>-2856.6865661960001</v>
      </c>
      <c r="F498" s="56">
        <v>-2817.308467238</v>
      </c>
      <c r="G498" s="56">
        <v>-283.82642925900001</v>
      </c>
      <c r="H498" s="56">
        <v>243.23645691199999</v>
      </c>
      <c r="I498" s="56">
        <v>1.211873389</v>
      </c>
    </row>
    <row r="499" spans="1:9">
      <c r="A499" s="386" t="s">
        <v>38</v>
      </c>
      <c r="B499" s="51"/>
      <c r="C499" s="54">
        <v>264808.26966443798</v>
      </c>
      <c r="D499" s="54">
        <v>203951.28167090099</v>
      </c>
      <c r="E499" s="54">
        <v>968466.88479415502</v>
      </c>
      <c r="F499" s="54">
        <v>288359.57045120897</v>
      </c>
      <c r="G499" s="54">
        <v>299147.50686162699</v>
      </c>
      <c r="H499" s="54">
        <v>215288.400121891</v>
      </c>
      <c r="I499" s="54">
        <v>165671.40735942801</v>
      </c>
    </row>
    <row r="500" spans="1:9">
      <c r="A500" s="378"/>
      <c r="B500" s="289"/>
      <c r="C500" s="54"/>
      <c r="D500" s="54"/>
      <c r="E500" s="54"/>
      <c r="F500" s="54"/>
      <c r="G500" s="54"/>
      <c r="H500" s="54"/>
      <c r="I500" s="54"/>
    </row>
    <row r="501" spans="1:9">
      <c r="A501" s="379" t="s">
        <v>193</v>
      </c>
      <c r="B501" s="380"/>
      <c r="C501" s="382">
        <v>0.4802014194386432</v>
      </c>
      <c r="D501" s="382">
        <v>0.52623881597270561</v>
      </c>
      <c r="E501" s="382">
        <v>0.49815284286438</v>
      </c>
      <c r="F501" s="382">
        <v>0.46556198096757467</v>
      </c>
      <c r="G501" s="382">
        <v>0.48093904009049571</v>
      </c>
      <c r="H501" s="382">
        <v>0.5023843944451134</v>
      </c>
      <c r="I501" s="382">
        <v>0.54654603263864232</v>
      </c>
    </row>
    <row r="502" spans="1:9">
      <c r="A502" s="376" t="s">
        <v>199</v>
      </c>
      <c r="B502" s="47"/>
      <c r="C502" s="290">
        <v>111492209.56787638</v>
      </c>
      <c r="D502" s="290">
        <v>110285613.1786662</v>
      </c>
      <c r="E502" s="290">
        <v>107082924.16995764</v>
      </c>
      <c r="F502" s="290">
        <v>108501655.39549625</v>
      </c>
      <c r="G502" s="290">
        <v>106979942.58323024</v>
      </c>
      <c r="H502" s="290">
        <v>106520130.90718947</v>
      </c>
      <c r="I502" s="290">
        <v>106329967.79391456</v>
      </c>
    </row>
    <row r="503" spans="1:9">
      <c r="A503" s="376" t="s">
        <v>194</v>
      </c>
      <c r="B503" s="47"/>
      <c r="C503" s="290">
        <v>111211346.43466078</v>
      </c>
      <c r="D503" s="290">
        <v>109772071.17355858</v>
      </c>
      <c r="E503" s="290">
        <v>107988568.74472423</v>
      </c>
      <c r="F503" s="290">
        <v>107959269.55669467</v>
      </c>
      <c r="G503" s="290">
        <v>108147516.4203375</v>
      </c>
      <c r="H503" s="290">
        <v>107860429.65982434</v>
      </c>
      <c r="I503" s="290">
        <v>107987059.34204039</v>
      </c>
    </row>
    <row r="504" spans="1:9">
      <c r="A504" s="376" t="s">
        <v>196</v>
      </c>
      <c r="B504" s="47"/>
      <c r="C504" s="298">
        <v>153.3097594182955</v>
      </c>
      <c r="D504" s="298">
        <v>149.7362076987331</v>
      </c>
      <c r="E504" s="298">
        <v>142.84886457386591</v>
      </c>
      <c r="F504" s="298">
        <v>139.96605846523249</v>
      </c>
      <c r="G504" s="298">
        <v>138.20413095012688</v>
      </c>
      <c r="H504" s="298">
        <v>144.17816469840054</v>
      </c>
      <c r="I504" s="298">
        <v>149.05482266835577</v>
      </c>
    </row>
    <row r="505" spans="1:9">
      <c r="A505" s="376" t="s">
        <v>101</v>
      </c>
      <c r="B505" s="47"/>
      <c r="C505" s="291">
        <v>10725017.06448975</v>
      </c>
      <c r="D505" s="291">
        <v>10561047.777529225</v>
      </c>
      <c r="E505" s="291">
        <v>10729770.76050383</v>
      </c>
      <c r="F505" s="291">
        <v>10729770.76050383</v>
      </c>
      <c r="G505" s="291">
        <v>10734725.060064675</v>
      </c>
      <c r="H505" s="291">
        <v>10814959.6460931</v>
      </c>
      <c r="I505" s="291">
        <v>10901915.622743672</v>
      </c>
    </row>
    <row r="506" spans="1:9">
      <c r="A506" s="376" t="s">
        <v>197</v>
      </c>
      <c r="B506" s="47"/>
      <c r="C506" s="291">
        <v>84264724.098553762</v>
      </c>
      <c r="D506" s="291">
        <v>84408057.655625001</v>
      </c>
      <c r="E506" s="291">
        <v>82553257.701295018</v>
      </c>
      <c r="F506" s="291">
        <v>82553257.701295018</v>
      </c>
      <c r="G506" s="291">
        <v>82454540.188113824</v>
      </c>
      <c r="H506" s="291">
        <v>81378588.581155047</v>
      </c>
      <c r="I506" s="291">
        <v>83276166.445838779</v>
      </c>
    </row>
    <row r="507" spans="1:9">
      <c r="A507" s="376"/>
      <c r="B507" s="47"/>
      <c r="C507" s="58"/>
      <c r="D507" s="58"/>
      <c r="E507" s="58"/>
      <c r="F507" s="58"/>
      <c r="G507" s="58"/>
      <c r="H507" s="58"/>
      <c r="I507" s="58"/>
    </row>
    <row r="508" spans="1:9">
      <c r="A508" s="369" t="s">
        <v>9</v>
      </c>
      <c r="B508" s="370"/>
      <c r="C508" s="374" t="s">
        <v>392</v>
      </c>
      <c r="D508" s="374" t="s">
        <v>374</v>
      </c>
      <c r="E508" s="374" t="s">
        <v>363</v>
      </c>
      <c r="F508" s="374" t="s">
        <v>364</v>
      </c>
      <c r="G508" s="374" t="s">
        <v>356</v>
      </c>
      <c r="H508" s="374" t="s">
        <v>343</v>
      </c>
      <c r="I508" s="374" t="s">
        <v>291</v>
      </c>
    </row>
    <row r="509" spans="1:9">
      <c r="A509" s="401" t="s">
        <v>210</v>
      </c>
      <c r="B509" s="385"/>
      <c r="C509" s="393"/>
      <c r="D509" s="393"/>
      <c r="E509" s="393"/>
      <c r="F509" s="393"/>
      <c r="G509" s="393"/>
      <c r="H509" s="393"/>
      <c r="I509" s="393"/>
    </row>
    <row r="510" spans="1:9">
      <c r="A510" s="386" t="s">
        <v>32</v>
      </c>
      <c r="B510" s="51"/>
      <c r="C510" s="54">
        <v>623883.78310207603</v>
      </c>
      <c r="D510" s="54">
        <v>741871.60613079602</v>
      </c>
      <c r="E510" s="54">
        <v>3254480.3866652818</v>
      </c>
      <c r="F510" s="54">
        <v>852757.72281436296</v>
      </c>
      <c r="G510" s="54">
        <v>770684.01791265199</v>
      </c>
      <c r="H510" s="54">
        <v>791201.89325431199</v>
      </c>
      <c r="I510" s="54">
        <v>839836.75268395501</v>
      </c>
    </row>
    <row r="511" spans="1:9">
      <c r="A511" s="377" t="s">
        <v>33</v>
      </c>
      <c r="B511" s="53"/>
      <c r="C511" s="56">
        <v>-409629.34838290699</v>
      </c>
      <c r="D511" s="56">
        <v>-419515.47761479899</v>
      </c>
      <c r="E511" s="56">
        <v>-1625777.679650272</v>
      </c>
      <c r="F511" s="56">
        <v>-412761.65259753302</v>
      </c>
      <c r="G511" s="56">
        <v>-402635.47774394398</v>
      </c>
      <c r="H511" s="56">
        <v>-396535.20485543302</v>
      </c>
      <c r="I511" s="56">
        <v>-413845.34445336199</v>
      </c>
    </row>
    <row r="512" spans="1:9">
      <c r="A512" s="386" t="s">
        <v>34</v>
      </c>
      <c r="B512" s="51"/>
      <c r="C512" s="54">
        <v>214254.43471916899</v>
      </c>
      <c r="D512" s="54">
        <v>322356.12851599703</v>
      </c>
      <c r="E512" s="54">
        <v>1628702.7070150101</v>
      </c>
      <c r="F512" s="54">
        <v>439996.07021683</v>
      </c>
      <c r="G512" s="54">
        <v>368048.54016870802</v>
      </c>
      <c r="H512" s="54">
        <v>394666.68839887902</v>
      </c>
      <c r="I512" s="54">
        <v>425991.40823059302</v>
      </c>
    </row>
    <row r="513" spans="1:9">
      <c r="A513" s="376" t="s">
        <v>152</v>
      </c>
      <c r="B513" s="53"/>
      <c r="C513" s="56">
        <v>-48461.624367441997</v>
      </c>
      <c r="D513" s="56">
        <v>-44805.319289332998</v>
      </c>
      <c r="E513" s="56">
        <v>-194316.36890259199</v>
      </c>
      <c r="F513" s="56">
        <v>-44482.248455462999</v>
      </c>
      <c r="G513" s="56">
        <v>-47455.485877594001</v>
      </c>
      <c r="H513" s="56">
        <v>-44970.075475723002</v>
      </c>
      <c r="I513" s="56">
        <v>-57408.559093812</v>
      </c>
    </row>
    <row r="514" spans="1:9">
      <c r="A514" s="386" t="s">
        <v>36</v>
      </c>
      <c r="B514" s="51"/>
      <c r="C514" s="54">
        <v>165792.81035172701</v>
      </c>
      <c r="D514" s="54">
        <v>277550.80922666402</v>
      </c>
      <c r="E514" s="54">
        <v>1434386.3381124181</v>
      </c>
      <c r="F514" s="54">
        <v>395513.82176136703</v>
      </c>
      <c r="G514" s="54">
        <v>320593.05429111398</v>
      </c>
      <c r="H514" s="54">
        <v>349696.612923156</v>
      </c>
      <c r="I514" s="54">
        <v>368582.84913678101</v>
      </c>
    </row>
    <row r="515" spans="1:9">
      <c r="A515" s="376" t="s">
        <v>81</v>
      </c>
      <c r="B515" s="47"/>
      <c r="C515" s="56">
        <v>2055.2911265110001</v>
      </c>
      <c r="D515" s="56">
        <v>780.51682862899997</v>
      </c>
      <c r="E515" s="56">
        <v>3872.5248157790002</v>
      </c>
      <c r="F515" s="56">
        <v>4615.6025656350002</v>
      </c>
      <c r="G515" s="56">
        <v>-229.49494764400001</v>
      </c>
      <c r="H515" s="56">
        <v>-249.81820600099999</v>
      </c>
      <c r="I515" s="56">
        <v>-263.76459621100003</v>
      </c>
    </row>
    <row r="516" spans="1:9">
      <c r="A516" s="377" t="s">
        <v>37</v>
      </c>
      <c r="B516" s="53"/>
      <c r="C516" s="56">
        <v>-27101.547512207999</v>
      </c>
      <c r="D516" s="56">
        <v>-25004.762293511001</v>
      </c>
      <c r="E516" s="56">
        <v>-107850.198367715</v>
      </c>
      <c r="F516" s="56">
        <v>-24301.341229362999</v>
      </c>
      <c r="G516" s="56">
        <v>-28890.684577353</v>
      </c>
      <c r="H516" s="56">
        <v>-23308.943649733999</v>
      </c>
      <c r="I516" s="56">
        <v>-31349.228911265</v>
      </c>
    </row>
    <row r="517" spans="1:9">
      <c r="A517" s="386" t="s">
        <v>38</v>
      </c>
      <c r="B517" s="51"/>
      <c r="C517" s="54">
        <v>140746.55396603001</v>
      </c>
      <c r="D517" s="54">
        <v>253326.56376178199</v>
      </c>
      <c r="E517" s="54">
        <v>1330408.6645604819</v>
      </c>
      <c r="F517" s="54">
        <v>375828.08309763903</v>
      </c>
      <c r="G517" s="54">
        <v>291472.87476611702</v>
      </c>
      <c r="H517" s="54">
        <v>326137.85106742103</v>
      </c>
      <c r="I517" s="54">
        <v>336969.85562930501</v>
      </c>
    </row>
    <row r="518" spans="1:9">
      <c r="A518" s="378"/>
      <c r="B518" s="289"/>
      <c r="C518" s="54"/>
      <c r="D518" s="54"/>
      <c r="E518" s="54"/>
      <c r="F518" s="54"/>
      <c r="G518" s="54"/>
      <c r="H518" s="54"/>
      <c r="I518" s="54"/>
    </row>
    <row r="519" spans="1:9">
      <c r="A519" s="379" t="s">
        <v>193</v>
      </c>
      <c r="B519" s="380"/>
      <c r="C519" s="382">
        <v>0.65657957375674558</v>
      </c>
      <c r="D519" s="382">
        <v>0.56548259044818616</v>
      </c>
      <c r="E519" s="382">
        <v>0.49955061530302614</v>
      </c>
      <c r="F519" s="382">
        <v>0.48403156201891967</v>
      </c>
      <c r="G519" s="382">
        <v>0.52243911692168765</v>
      </c>
      <c r="H519" s="382">
        <v>0.50118080888865713</v>
      </c>
      <c r="I519" s="382">
        <v>0.49276879480541036</v>
      </c>
    </row>
    <row r="520" spans="1:9">
      <c r="A520" s="376" t="s">
        <v>101</v>
      </c>
      <c r="B520" s="47"/>
      <c r="C520" s="291">
        <v>7309545.686156122</v>
      </c>
      <c r="D520" s="291">
        <v>7279467.4318371722</v>
      </c>
      <c r="E520" s="291">
        <v>7343811.0657178592</v>
      </c>
      <c r="F520" s="291">
        <v>7343811.0657178592</v>
      </c>
      <c r="G520" s="291">
        <v>7334711.4005439831</v>
      </c>
      <c r="H520" s="291">
        <v>7381330.1570803765</v>
      </c>
      <c r="I520" s="291">
        <v>7466792.7887035897</v>
      </c>
    </row>
    <row r="521" spans="1:9">
      <c r="A521" s="376" t="s">
        <v>197</v>
      </c>
      <c r="B521" s="47"/>
      <c r="C521" s="291">
        <v>60125179.913750112</v>
      </c>
      <c r="D521" s="291">
        <v>60104818.845000222</v>
      </c>
      <c r="E521" s="291">
        <v>59678259.564999975</v>
      </c>
      <c r="F521" s="291">
        <v>59678259.564999975</v>
      </c>
      <c r="G521" s="291">
        <v>60459100.100000672</v>
      </c>
      <c r="H521" s="291">
        <v>59486843.402500033</v>
      </c>
      <c r="I521" s="291">
        <v>60177796.281250156</v>
      </c>
    </row>
    <row r="522" spans="1:9">
      <c r="A522" s="376" t="s">
        <v>200</v>
      </c>
      <c r="B522" s="47"/>
      <c r="C522" s="290">
        <v>70155971.53819719</v>
      </c>
      <c r="D522" s="290">
        <v>69342623.53203164</v>
      </c>
      <c r="E522" s="290">
        <v>67463214.852261528</v>
      </c>
      <c r="F522" s="290">
        <v>68534070.281097829</v>
      </c>
      <c r="G522" s="290">
        <v>67708981.856654972</v>
      </c>
      <c r="H522" s="290">
        <v>67100504.365802519</v>
      </c>
      <c r="I522" s="290">
        <v>66509302.905490801</v>
      </c>
    </row>
    <row r="523" spans="1:9">
      <c r="A523" s="376" t="s">
        <v>201</v>
      </c>
      <c r="B523" s="47"/>
      <c r="C523" s="48">
        <v>1931753</v>
      </c>
      <c r="D523" s="48">
        <v>1906511</v>
      </c>
      <c r="E523" s="48">
        <v>1846723.75</v>
      </c>
      <c r="F523" s="48">
        <v>1894865</v>
      </c>
      <c r="G523" s="48">
        <v>1855940</v>
      </c>
      <c r="H523" s="48">
        <v>1827790</v>
      </c>
      <c r="I523" s="48">
        <v>1808300</v>
      </c>
    </row>
    <row r="525" spans="1:9">
      <c r="A525" s="369" t="s">
        <v>9</v>
      </c>
      <c r="B525" s="370"/>
      <c r="C525" s="374" t="s">
        <v>392</v>
      </c>
      <c r="D525" s="374" t="s">
        <v>374</v>
      </c>
      <c r="E525" s="374" t="s">
        <v>363</v>
      </c>
      <c r="F525" s="374" t="s">
        <v>364</v>
      </c>
      <c r="G525" s="374" t="s">
        <v>356</v>
      </c>
      <c r="H525" s="374" t="s">
        <v>343</v>
      </c>
      <c r="I525" s="374" t="s">
        <v>291</v>
      </c>
    </row>
    <row r="526" spans="1:9">
      <c r="A526" s="401" t="s">
        <v>425</v>
      </c>
      <c r="B526" s="385"/>
      <c r="C526" s="393"/>
      <c r="D526" s="393"/>
      <c r="E526" s="393"/>
      <c r="F526" s="393"/>
      <c r="G526" s="393"/>
      <c r="H526" s="393"/>
      <c r="I526" s="393"/>
    </row>
    <row r="527" spans="1:9">
      <c r="A527" s="386" t="s">
        <v>32</v>
      </c>
      <c r="B527" s="51"/>
      <c r="C527" s="54">
        <v>293173.520552242</v>
      </c>
      <c r="D527" s="54">
        <v>275405.670435215</v>
      </c>
      <c r="E527" s="54">
        <v>1064370.2494911321</v>
      </c>
      <c r="F527" s="54">
        <v>270290.365019363</v>
      </c>
      <c r="G527" s="54">
        <v>266526.15431424498</v>
      </c>
      <c r="H527" s="54">
        <v>271207.97557695</v>
      </c>
      <c r="I527" s="54">
        <v>256345.75458057399</v>
      </c>
    </row>
    <row r="528" spans="1:9">
      <c r="A528" s="377" t="s">
        <v>33</v>
      </c>
      <c r="B528" s="53"/>
      <c r="C528" s="56">
        <v>-170068.71072376499</v>
      </c>
      <c r="D528" s="56">
        <v>-169681.10311124899</v>
      </c>
      <c r="E528" s="56">
        <v>-675798.92415083002</v>
      </c>
      <c r="F528" s="56">
        <v>-177779.24442323501</v>
      </c>
      <c r="G528" s="56">
        <v>-168575.18738753599</v>
      </c>
      <c r="H528" s="56">
        <v>-164744.121868777</v>
      </c>
      <c r="I528" s="56">
        <v>-164700.37047128199</v>
      </c>
    </row>
    <row r="529" spans="1:9">
      <c r="A529" s="386" t="s">
        <v>34</v>
      </c>
      <c r="B529" s="51"/>
      <c r="C529" s="54">
        <v>123104.80982847699</v>
      </c>
      <c r="D529" s="54">
        <v>105724.567323966</v>
      </c>
      <c r="E529" s="54">
        <v>388571.32534030202</v>
      </c>
      <c r="F529" s="54">
        <v>92511.120596128007</v>
      </c>
      <c r="G529" s="54">
        <v>97950.966926709007</v>
      </c>
      <c r="H529" s="54">
        <v>106463.853708173</v>
      </c>
      <c r="I529" s="54">
        <v>91645.384109292005</v>
      </c>
    </row>
    <row r="530" spans="1:9">
      <c r="A530" s="376" t="s">
        <v>152</v>
      </c>
      <c r="B530" s="53"/>
      <c r="C530" s="56">
        <v>-26402.901610000001</v>
      </c>
      <c r="D530" s="56">
        <v>-26261.506975</v>
      </c>
      <c r="E530" s="56">
        <v>-96517.023060000007</v>
      </c>
      <c r="F530" s="56">
        <v>-13426.400755000001</v>
      </c>
      <c r="G530" s="56">
        <v>-29899.961034683001</v>
      </c>
      <c r="H530" s="56">
        <v>-25620.039690317</v>
      </c>
      <c r="I530" s="56">
        <v>-27570.621579999999</v>
      </c>
    </row>
    <row r="531" spans="1:9">
      <c r="A531" s="386" t="s">
        <v>36</v>
      </c>
      <c r="B531" s="51"/>
      <c r="C531" s="54">
        <v>96701.908218476994</v>
      </c>
      <c r="D531" s="54">
        <v>79463.060348965999</v>
      </c>
      <c r="E531" s="54">
        <v>292054.30228030198</v>
      </c>
      <c r="F531" s="54">
        <v>79084.719841127997</v>
      </c>
      <c r="G531" s="54">
        <v>68051.005892026005</v>
      </c>
      <c r="H531" s="54">
        <v>80843.814017855999</v>
      </c>
      <c r="I531" s="54">
        <v>64074.762529291998</v>
      </c>
    </row>
    <row r="532" spans="1:9">
      <c r="A532" s="376" t="s">
        <v>81</v>
      </c>
      <c r="B532" s="47"/>
      <c r="C532" s="56">
        <v>-1779.841133809</v>
      </c>
      <c r="D532" s="56">
        <v>-1117.25425174</v>
      </c>
      <c r="E532" s="56">
        <v>-5210.230700047</v>
      </c>
      <c r="F532" s="56">
        <v>-200.850463443</v>
      </c>
      <c r="G532" s="56">
        <v>-1421.9254186200001</v>
      </c>
      <c r="H532" s="56">
        <v>-1750.330762347</v>
      </c>
      <c r="I532" s="56">
        <v>-1837.1240556370001</v>
      </c>
    </row>
    <row r="533" spans="1:9">
      <c r="A533" s="377" t="s">
        <v>37</v>
      </c>
      <c r="B533" s="53"/>
      <c r="C533" s="56">
        <v>-95.278880000000001</v>
      </c>
      <c r="D533" s="56">
        <v>7.27888</v>
      </c>
      <c r="E533" s="56">
        <v>-984.96645999999998</v>
      </c>
      <c r="F533" s="56">
        <v>-982.97362499999997</v>
      </c>
      <c r="G533" s="56">
        <v>-8.0132499999999993</v>
      </c>
      <c r="H533" s="56">
        <v>8.0132499999999993</v>
      </c>
      <c r="I533" s="56">
        <v>-1.9928349999999999</v>
      </c>
    </row>
    <row r="534" spans="1:9">
      <c r="A534" s="386" t="s">
        <v>38</v>
      </c>
      <c r="B534" s="51"/>
      <c r="C534" s="54">
        <v>94826.788204668002</v>
      </c>
      <c r="D534" s="54">
        <v>78353.084977225997</v>
      </c>
      <c r="E534" s="54">
        <v>285859.10512025497</v>
      </c>
      <c r="F534" s="54">
        <v>77900.895752684999</v>
      </c>
      <c r="G534" s="54">
        <v>66621.067223406004</v>
      </c>
      <c r="H534" s="54">
        <v>79101.496505509</v>
      </c>
      <c r="I534" s="54">
        <v>62235.645638654998</v>
      </c>
    </row>
    <row r="535" spans="1:9">
      <c r="A535" s="390" t="s">
        <v>446</v>
      </c>
      <c r="B535" s="51"/>
      <c r="C535" s="56">
        <v>-1871.6388595820026</v>
      </c>
      <c r="D535" s="56">
        <v>-1720.1382251039904</v>
      </c>
      <c r="E535" s="56">
        <v>-5468.2105997889885</v>
      </c>
      <c r="F535" s="56">
        <v>-1398.9658647610049</v>
      </c>
      <c r="G535" s="56">
        <v>-1547.5816341860045</v>
      </c>
      <c r="H535" s="56">
        <v>-1229.5597857450048</v>
      </c>
      <c r="I535" s="56">
        <v>-1292.1033150969961</v>
      </c>
    </row>
    <row r="536" spans="1:9">
      <c r="A536" s="402" t="s">
        <v>426</v>
      </c>
      <c r="B536" s="51"/>
      <c r="C536" s="54">
        <v>92955.149345086</v>
      </c>
      <c r="D536" s="54">
        <v>76632.946752122007</v>
      </c>
      <c r="E536" s="54">
        <v>280390.89452046598</v>
      </c>
      <c r="F536" s="54">
        <v>76501.929887923994</v>
      </c>
      <c r="G536" s="54">
        <v>65073.485589219999</v>
      </c>
      <c r="H536" s="54">
        <v>77871.936719763995</v>
      </c>
      <c r="I536" s="54">
        <v>60943.542323558002</v>
      </c>
    </row>
    <row r="537" spans="1:9">
      <c r="A537" s="378"/>
      <c r="B537" s="289"/>
      <c r="C537" s="54"/>
      <c r="D537" s="54"/>
      <c r="E537" s="54"/>
      <c r="F537" s="54"/>
      <c r="G537" s="54"/>
      <c r="H537" s="54"/>
      <c r="I537" s="54"/>
    </row>
    <row r="538" spans="1:9">
      <c r="A538" s="379" t="s">
        <v>193</v>
      </c>
      <c r="B538" s="403"/>
      <c r="C538" s="382">
        <v>0.58009574126412156</v>
      </c>
      <c r="D538" s="382">
        <v>0.61611332418503673</v>
      </c>
      <c r="E538" s="382">
        <v>0.6349284231440373</v>
      </c>
      <c r="F538" s="382">
        <v>0.65773430144466782</v>
      </c>
      <c r="G538" s="382">
        <v>0.63249022528865628</v>
      </c>
      <c r="H538" s="382">
        <v>0.60744571216355714</v>
      </c>
      <c r="I538" s="382">
        <v>0.64249306855407173</v>
      </c>
    </row>
    <row r="539" spans="1:9">
      <c r="A539" s="376" t="s">
        <v>395</v>
      </c>
      <c r="B539" s="47"/>
      <c r="C539" s="291">
        <v>980119.1885448395</v>
      </c>
      <c r="D539" s="291">
        <v>990391.25399923604</v>
      </c>
      <c r="E539" s="291">
        <v>879063.69370160461</v>
      </c>
      <c r="F539" s="291">
        <v>879063.69370160461</v>
      </c>
      <c r="G539" s="291">
        <v>864556.10285532253</v>
      </c>
      <c r="H539" s="291">
        <v>845598.57833875692</v>
      </c>
      <c r="I539" s="291">
        <v>794707.16046469798</v>
      </c>
    </row>
    <row r="540" spans="1:9">
      <c r="A540" s="376" t="s">
        <v>197</v>
      </c>
      <c r="B540" s="47"/>
      <c r="C540" s="291">
        <v>5241481.9188374979</v>
      </c>
      <c r="D540" s="291">
        <v>5340920.1772149969</v>
      </c>
      <c r="E540" s="291">
        <v>5454236.014860007</v>
      </c>
      <c r="F540" s="291">
        <v>5454236.014860007</v>
      </c>
      <c r="G540" s="291">
        <v>5049477.1490350002</v>
      </c>
      <c r="H540" s="291">
        <v>4939204.0083400048</v>
      </c>
      <c r="I540" s="291">
        <v>4828253.2938250033</v>
      </c>
    </row>
    <row r="541" spans="1:9">
      <c r="A541" s="376" t="s">
        <v>427</v>
      </c>
      <c r="B541" s="47"/>
      <c r="C541" s="290">
        <v>1678018.397636659</v>
      </c>
      <c r="D541" s="290">
        <v>1694611.469809721</v>
      </c>
      <c r="E541" s="290">
        <v>1618752.0325299599</v>
      </c>
      <c r="F541" s="290">
        <v>1647508.095838164</v>
      </c>
      <c r="G541" s="290">
        <v>1613899.6246083351</v>
      </c>
      <c r="H541" s="290">
        <v>1610510.7765083371</v>
      </c>
      <c r="I541" s="290">
        <v>1603089.633165003</v>
      </c>
    </row>
    <row r="542" spans="1:9">
      <c r="A542" s="376" t="s">
        <v>428</v>
      </c>
      <c r="B542" s="47"/>
      <c r="C542" s="290">
        <v>35863226.389495581</v>
      </c>
      <c r="D542" s="290">
        <v>38593063.178932816</v>
      </c>
      <c r="E542" s="290">
        <v>32381673.6819738</v>
      </c>
      <c r="F542" s="290">
        <v>32985451.75997223</v>
      </c>
      <c r="G542" s="290">
        <v>32107810.193373099</v>
      </c>
      <c r="H542" s="290">
        <v>31961126.338199802</v>
      </c>
      <c r="I542" s="290">
        <v>32472306.436350062</v>
      </c>
    </row>
    <row r="543" spans="1:9">
      <c r="A543" s="376" t="s">
        <v>429</v>
      </c>
      <c r="B543" s="47"/>
      <c r="C543" s="290">
        <v>179306213.01034188</v>
      </c>
      <c r="D543" s="290">
        <v>169153732.78973207</v>
      </c>
      <c r="E543" s="290">
        <v>169436925.04649648</v>
      </c>
      <c r="F543" s="290">
        <v>169436925.04649648</v>
      </c>
      <c r="G543" s="290">
        <v>160184871.6952529</v>
      </c>
      <c r="H543" s="290">
        <v>155294386.73598647</v>
      </c>
      <c r="I543" s="290">
        <v>152401690.18062651</v>
      </c>
    </row>
    <row r="544" spans="1:9">
      <c r="A544" s="376" t="s">
        <v>430</v>
      </c>
      <c r="B544" s="47"/>
      <c r="C544" s="303">
        <v>10008.642999999998</v>
      </c>
      <c r="D544" s="303">
        <v>11049.763000000001</v>
      </c>
      <c r="E544" s="303">
        <v>10088.434999999999</v>
      </c>
      <c r="F544" s="303">
        <v>9968.9180000000015</v>
      </c>
      <c r="G544" s="303">
        <v>9091.1980000000003</v>
      </c>
      <c r="H544" s="303">
        <v>9815.590000000002</v>
      </c>
      <c r="I544" s="303">
        <v>10088.434999999999</v>
      </c>
    </row>
    <row r="545" spans="1:9">
      <c r="A545" s="376"/>
      <c r="B545" s="47"/>
      <c r="C545" s="303"/>
      <c r="D545" s="303"/>
      <c r="E545" s="303"/>
      <c r="F545" s="303"/>
      <c r="G545" s="303"/>
      <c r="H545" s="303"/>
      <c r="I545" s="303"/>
    </row>
    <row r="546" spans="1:9">
      <c r="A546" s="369" t="s">
        <v>9</v>
      </c>
      <c r="B546" s="370"/>
      <c r="C546" s="374" t="s">
        <v>392</v>
      </c>
      <c r="D546" s="374" t="s">
        <v>374</v>
      </c>
      <c r="E546" s="374" t="s">
        <v>363</v>
      </c>
      <c r="F546" s="374" t="s">
        <v>364</v>
      </c>
      <c r="G546" s="374" t="s">
        <v>356</v>
      </c>
      <c r="H546" s="374" t="s">
        <v>343</v>
      </c>
      <c r="I546" s="374" t="s">
        <v>291</v>
      </c>
    </row>
    <row r="547" spans="1:9">
      <c r="A547" s="371" t="s">
        <v>230</v>
      </c>
      <c r="B547" s="372"/>
      <c r="C547" s="375"/>
      <c r="D547" s="375"/>
      <c r="E547" s="375"/>
      <c r="F547" s="375"/>
      <c r="G547" s="375"/>
      <c r="H547" s="375"/>
      <c r="I547" s="375"/>
    </row>
    <row r="548" spans="1:9">
      <c r="A548" s="386" t="s">
        <v>32</v>
      </c>
      <c r="B548" s="51"/>
      <c r="C548" s="294">
        <v>289182.80880605301</v>
      </c>
      <c r="D548" s="294">
        <v>271329.71902823198</v>
      </c>
      <c r="E548" s="294">
        <v>1049263.8065749011</v>
      </c>
      <c r="F548" s="294">
        <v>266279.85035189602</v>
      </c>
      <c r="G548" s="294">
        <v>262711.32463914802</v>
      </c>
      <c r="H548" s="294">
        <v>267579.12714495498</v>
      </c>
      <c r="I548" s="294">
        <v>252693.50443890199</v>
      </c>
    </row>
    <row r="549" spans="1:9">
      <c r="A549" s="377" t="s">
        <v>33</v>
      </c>
      <c r="B549" s="53"/>
      <c r="C549" s="296">
        <v>-167949.63783715799</v>
      </c>
      <c r="D549" s="296">
        <v>-167325.28992936999</v>
      </c>
      <c r="E549" s="296">
        <v>-666160.69183438795</v>
      </c>
      <c r="F549" s="296">
        <v>-175167.695620529</v>
      </c>
      <c r="G549" s="296">
        <v>-166307.939346625</v>
      </c>
      <c r="H549" s="296">
        <v>-162344.833222527</v>
      </c>
      <c r="I549" s="296">
        <v>-162340.223644707</v>
      </c>
    </row>
    <row r="550" spans="1:9">
      <c r="A550" s="386" t="s">
        <v>34</v>
      </c>
      <c r="B550" s="51"/>
      <c r="C550" s="294">
        <v>121233.17096889501</v>
      </c>
      <c r="D550" s="294">
        <v>104004.42909886201</v>
      </c>
      <c r="E550" s="294">
        <v>383103.11474051297</v>
      </c>
      <c r="F550" s="294">
        <v>91112.154731367002</v>
      </c>
      <c r="G550" s="294">
        <v>96403.385292523002</v>
      </c>
      <c r="H550" s="294">
        <v>105234.293922428</v>
      </c>
      <c r="I550" s="294">
        <v>90353.280794195001</v>
      </c>
    </row>
    <row r="551" spans="1:9">
      <c r="A551" s="376" t="s">
        <v>152</v>
      </c>
      <c r="B551" s="47"/>
      <c r="C551" s="296">
        <v>-26402.901610000001</v>
      </c>
      <c r="D551" s="296">
        <v>-26261.506975</v>
      </c>
      <c r="E551" s="296">
        <v>-96517.023060000007</v>
      </c>
      <c r="F551" s="296">
        <v>-13426.400755000001</v>
      </c>
      <c r="G551" s="296">
        <v>-29899.961034683001</v>
      </c>
      <c r="H551" s="296">
        <v>-25620.039690317</v>
      </c>
      <c r="I551" s="296">
        <v>-27570.621579999999</v>
      </c>
    </row>
    <row r="552" spans="1:9">
      <c r="A552" s="386" t="s">
        <v>36</v>
      </c>
      <c r="B552" s="51"/>
      <c r="C552" s="294">
        <v>94830.269358895006</v>
      </c>
      <c r="D552" s="294">
        <v>77742.922123861994</v>
      </c>
      <c r="E552" s="294">
        <v>286586.091680513</v>
      </c>
      <c r="F552" s="294">
        <v>77685.753976367007</v>
      </c>
      <c r="G552" s="294">
        <v>66503.424257840001</v>
      </c>
      <c r="H552" s="294">
        <v>79614.254232110994</v>
      </c>
      <c r="I552" s="294">
        <v>62782.659214195002</v>
      </c>
    </row>
    <row r="553" spans="1:9">
      <c r="A553" s="377" t="s">
        <v>81</v>
      </c>
      <c r="B553" s="53"/>
      <c r="C553" s="56">
        <v>-1779.841133809</v>
      </c>
      <c r="D553" s="56">
        <v>-1117.25425174</v>
      </c>
      <c r="E553" s="56">
        <v>-5210.230700047</v>
      </c>
      <c r="F553" s="56">
        <v>-200.850463443</v>
      </c>
      <c r="G553" s="56">
        <v>-1421.9254186200001</v>
      </c>
      <c r="H553" s="56">
        <v>-1750.330762347</v>
      </c>
      <c r="I553" s="56">
        <v>-1837.1240556370001</v>
      </c>
    </row>
    <row r="554" spans="1:9">
      <c r="A554" s="377" t="s">
        <v>37</v>
      </c>
      <c r="B554" s="53"/>
      <c r="C554" s="56">
        <v>-95.278880000000001</v>
      </c>
      <c r="D554" s="56">
        <v>7.27888</v>
      </c>
      <c r="E554" s="56">
        <v>-984.96645999999998</v>
      </c>
      <c r="F554" s="56">
        <v>-982.97362499999997</v>
      </c>
      <c r="G554" s="56">
        <v>-8.0132499999999993</v>
      </c>
      <c r="H554" s="56">
        <v>8.0132499999999993</v>
      </c>
      <c r="I554" s="56">
        <v>-1.9928349999999999</v>
      </c>
    </row>
    <row r="555" spans="1:9">
      <c r="A555" s="386" t="s">
        <v>38</v>
      </c>
      <c r="B555" s="51"/>
      <c r="C555" s="294">
        <v>92955.149345086</v>
      </c>
      <c r="D555" s="294">
        <v>76632.946752122007</v>
      </c>
      <c r="E555" s="294">
        <v>280390.89452046598</v>
      </c>
      <c r="F555" s="294">
        <v>76501.929887923994</v>
      </c>
      <c r="G555" s="294">
        <v>65073.485589219999</v>
      </c>
      <c r="H555" s="294">
        <v>77871.936719763995</v>
      </c>
      <c r="I555" s="294">
        <v>60943.542323558002</v>
      </c>
    </row>
    <row r="556" spans="1:9">
      <c r="A556" s="378"/>
      <c r="B556" s="289"/>
      <c r="C556" s="294"/>
      <c r="D556" s="294"/>
      <c r="E556" s="294"/>
      <c r="F556" s="294"/>
      <c r="G556" s="294"/>
      <c r="H556" s="294"/>
      <c r="I556" s="294"/>
    </row>
    <row r="557" spans="1:9">
      <c r="A557" s="379" t="s">
        <v>193</v>
      </c>
      <c r="B557" s="380"/>
      <c r="C557" s="382">
        <v>0.58077324350838988</v>
      </c>
      <c r="D557" s="382">
        <v>0.61668618730246694</v>
      </c>
      <c r="E557" s="382">
        <v>0.63488389446018167</v>
      </c>
      <c r="F557" s="382">
        <v>0.65783308571429699</v>
      </c>
      <c r="G557" s="382">
        <v>0.63304442461724986</v>
      </c>
      <c r="H557" s="382">
        <v>0.60671710441218507</v>
      </c>
      <c r="I557" s="382">
        <v>0.64243924277032127</v>
      </c>
    </row>
    <row r="558" spans="1:9">
      <c r="A558" s="376" t="s">
        <v>101</v>
      </c>
      <c r="B558" s="47"/>
      <c r="C558" s="291">
        <v>980119.1885448395</v>
      </c>
      <c r="D558" s="291">
        <v>990391.25399923604</v>
      </c>
      <c r="E558" s="291">
        <v>879063.69370160461</v>
      </c>
      <c r="F558" s="291">
        <v>879063.69370160461</v>
      </c>
      <c r="G558" s="291">
        <v>864556.10285532253</v>
      </c>
      <c r="H558" s="291">
        <v>845598.57833875692</v>
      </c>
      <c r="I558" s="291">
        <v>794707.16046469798</v>
      </c>
    </row>
    <row r="559" spans="1:9">
      <c r="A559" s="376" t="s">
        <v>197</v>
      </c>
      <c r="B559" s="47"/>
      <c r="C559" s="291">
        <v>5241481.9188374979</v>
      </c>
      <c r="D559" s="291">
        <v>5340920.1772149969</v>
      </c>
      <c r="E559" s="291">
        <v>5454236.014860007</v>
      </c>
      <c r="F559" s="291">
        <v>5454236.014860007</v>
      </c>
      <c r="G559" s="291">
        <v>5049477.1490350002</v>
      </c>
      <c r="H559" s="291">
        <v>4939204.0083400048</v>
      </c>
      <c r="I559" s="291">
        <v>4828253.2938250033</v>
      </c>
    </row>
    <row r="560" spans="1:9">
      <c r="A560" s="376"/>
      <c r="B560" s="47"/>
      <c r="C560" s="294"/>
      <c r="D560" s="294"/>
      <c r="E560" s="294"/>
      <c r="F560" s="294"/>
      <c r="G560" s="294"/>
      <c r="H560" s="294"/>
      <c r="I560" s="294"/>
    </row>
    <row r="561" spans="1:9">
      <c r="A561" s="404" t="s">
        <v>9</v>
      </c>
      <c r="B561" s="384"/>
      <c r="C561" s="374" t="s">
        <v>392</v>
      </c>
      <c r="D561" s="374" t="s">
        <v>374</v>
      </c>
      <c r="E561" s="374" t="s">
        <v>363</v>
      </c>
      <c r="F561" s="374" t="s">
        <v>364</v>
      </c>
      <c r="G561" s="374" t="s">
        <v>356</v>
      </c>
      <c r="H561" s="374" t="s">
        <v>343</v>
      </c>
      <c r="I561" s="374" t="s">
        <v>291</v>
      </c>
    </row>
    <row r="562" spans="1:9">
      <c r="A562" s="371" t="s">
        <v>211</v>
      </c>
      <c r="B562" s="405"/>
      <c r="C562" s="375"/>
      <c r="D562" s="375"/>
      <c r="E562" s="375"/>
      <c r="F562" s="375"/>
      <c r="G562" s="375"/>
      <c r="H562" s="375"/>
      <c r="I562" s="375"/>
    </row>
    <row r="563" spans="1:9">
      <c r="A563" s="386" t="s">
        <v>32</v>
      </c>
      <c r="B563" s="51"/>
      <c r="C563" s="294">
        <v>1941774.3428376489</v>
      </c>
      <c r="D563" s="294">
        <v>1980281.9860695221</v>
      </c>
      <c r="E563" s="294">
        <v>6911833.2877371404</v>
      </c>
      <c r="F563" s="294">
        <v>1998871.1991901731</v>
      </c>
      <c r="G563" s="294">
        <v>1896017.43163415</v>
      </c>
      <c r="H563" s="294">
        <v>1525940.7688773079</v>
      </c>
      <c r="I563" s="294">
        <v>1491003.888035509</v>
      </c>
    </row>
    <row r="564" spans="1:9">
      <c r="A564" s="377" t="s">
        <v>33</v>
      </c>
      <c r="B564" s="53"/>
      <c r="C564" s="296">
        <v>-1171737.398564826</v>
      </c>
      <c r="D564" s="296">
        <v>-1208050.6613722469</v>
      </c>
      <c r="E564" s="296">
        <v>-4166356.7300200202</v>
      </c>
      <c r="F564" s="296">
        <v>-1244545.0767628141</v>
      </c>
      <c r="G564" s="296">
        <v>-1141684.755367124</v>
      </c>
      <c r="H564" s="296">
        <v>-872962.64643506997</v>
      </c>
      <c r="I564" s="296">
        <v>-907164.25145501201</v>
      </c>
    </row>
    <row r="565" spans="1:9">
      <c r="A565" s="386" t="s">
        <v>34</v>
      </c>
      <c r="B565" s="51"/>
      <c r="C565" s="294">
        <v>770036.94427282305</v>
      </c>
      <c r="D565" s="294">
        <v>772231.32469727495</v>
      </c>
      <c r="E565" s="294">
        <v>2745476.5577171198</v>
      </c>
      <c r="F565" s="294">
        <v>754326.12242735899</v>
      </c>
      <c r="G565" s="294">
        <v>754332.67626702599</v>
      </c>
      <c r="H565" s="294">
        <v>652978.12244223803</v>
      </c>
      <c r="I565" s="294">
        <v>583839.63658049703</v>
      </c>
    </row>
    <row r="566" spans="1:9">
      <c r="A566" s="376" t="s">
        <v>152</v>
      </c>
      <c r="B566" s="53"/>
      <c r="C566" s="296">
        <v>-2554.621867376</v>
      </c>
      <c r="D566" s="296">
        <v>-3438.300361004</v>
      </c>
      <c r="E566" s="296">
        <v>-9112.262125366</v>
      </c>
      <c r="F566" s="296">
        <v>-6819.1018953720004</v>
      </c>
      <c r="G566" s="296">
        <v>2350.562667792</v>
      </c>
      <c r="H566" s="296">
        <v>-7017.9958031679998</v>
      </c>
      <c r="I566" s="296">
        <v>2374.2729053819999</v>
      </c>
    </row>
    <row r="567" spans="1:9">
      <c r="A567" s="386" t="s">
        <v>36</v>
      </c>
      <c r="B567" s="51"/>
      <c r="C567" s="294">
        <v>767417.28836652101</v>
      </c>
      <c r="D567" s="294">
        <v>768625.64769568096</v>
      </c>
      <c r="E567" s="294">
        <v>2735784.2600097149</v>
      </c>
      <c r="F567" s="294">
        <v>747346.91298557504</v>
      </c>
      <c r="G567" s="294">
        <v>756561.44361873204</v>
      </c>
      <c r="H567" s="294">
        <v>645761.52265823598</v>
      </c>
      <c r="I567" s="294">
        <v>586114.38074717205</v>
      </c>
    </row>
    <row r="568" spans="1:9">
      <c r="A568" s="376" t="s">
        <v>81</v>
      </c>
      <c r="B568" s="47"/>
      <c r="C568" s="296">
        <v>130804.691093003</v>
      </c>
      <c r="D568" s="296">
        <v>203.04059782100001</v>
      </c>
      <c r="E568" s="296">
        <v>185767.18718004299</v>
      </c>
      <c r="F568" s="296">
        <v>1716.2824982940001</v>
      </c>
      <c r="G568" s="296">
        <v>63062.369721953</v>
      </c>
      <c r="H568" s="296">
        <v>116596.566507184</v>
      </c>
      <c r="I568" s="296">
        <v>4391.968452612</v>
      </c>
    </row>
    <row r="569" spans="1:9">
      <c r="A569" s="377" t="s">
        <v>37</v>
      </c>
      <c r="B569" s="53"/>
      <c r="C569" s="296">
        <v>-63106.114495463997</v>
      </c>
      <c r="D569" s="296">
        <v>683.85722015600004</v>
      </c>
      <c r="E569" s="296">
        <v>142424.75996960999</v>
      </c>
      <c r="F569" s="296">
        <v>-4596.5645499479997</v>
      </c>
      <c r="G569" s="296">
        <v>-10356.591540871999</v>
      </c>
      <c r="H569" s="296">
        <v>-4031.4432007939999</v>
      </c>
      <c r="I569" s="296">
        <v>161409.35926122399</v>
      </c>
    </row>
    <row r="570" spans="1:9">
      <c r="A570" s="386" t="s">
        <v>38</v>
      </c>
      <c r="B570" s="51"/>
      <c r="C570" s="294">
        <v>835115.86496406002</v>
      </c>
      <c r="D570" s="294">
        <v>769512.54551365797</v>
      </c>
      <c r="E570" s="294">
        <v>3063976.2071593679</v>
      </c>
      <c r="F570" s="294">
        <v>744466.63093392097</v>
      </c>
      <c r="G570" s="294">
        <v>809267.22179981298</v>
      </c>
      <c r="H570" s="294">
        <v>758326.64596462599</v>
      </c>
      <c r="I570" s="294">
        <v>751915.70846100803</v>
      </c>
    </row>
    <row r="571" spans="1:9">
      <c r="A571" s="378"/>
      <c r="B571" s="289"/>
      <c r="C571" s="294"/>
      <c r="D571" s="294"/>
      <c r="E571" s="294"/>
      <c r="F571" s="294"/>
      <c r="G571" s="294"/>
      <c r="H571" s="294"/>
      <c r="I571" s="294"/>
    </row>
    <row r="572" spans="1:9">
      <c r="A572" s="379" t="s">
        <v>193</v>
      </c>
      <c r="B572" s="380"/>
      <c r="C572" s="382">
        <v>0.60343644094734783</v>
      </c>
      <c r="D572" s="382">
        <v>0.61003971650017108</v>
      </c>
      <c r="E572" s="382">
        <v>0.60278605640154848</v>
      </c>
      <c r="F572" s="382">
        <v>0.62262394758953543</v>
      </c>
      <c r="G572" s="382">
        <v>0.60214887074277712</v>
      </c>
      <c r="H572" s="382">
        <v>0.57208160646847483</v>
      </c>
      <c r="I572" s="382">
        <v>0.60842514143290238</v>
      </c>
    </row>
    <row r="573" spans="1:9">
      <c r="A573" s="391" t="s">
        <v>231</v>
      </c>
      <c r="B573" s="47"/>
      <c r="C573" s="290">
        <v>2589536007.3217192</v>
      </c>
      <c r="D573" s="290">
        <v>2460795560.4861584</v>
      </c>
      <c r="E573" s="290">
        <v>2442686597.7452016</v>
      </c>
      <c r="F573" s="290">
        <v>2442686597.7452016</v>
      </c>
      <c r="G573" s="290">
        <v>2391576092.7684255</v>
      </c>
      <c r="H573" s="290">
        <v>1398473520.6663842</v>
      </c>
      <c r="I573" s="290">
        <v>1383898064.8473516</v>
      </c>
    </row>
    <row r="574" spans="1:9">
      <c r="A574" s="376" t="s">
        <v>101</v>
      </c>
      <c r="B574" s="47"/>
      <c r="C574" s="291">
        <v>13755170.439681627</v>
      </c>
      <c r="D574" s="291">
        <v>14136888.086159496</v>
      </c>
      <c r="E574" s="291">
        <v>13496351.705585063</v>
      </c>
      <c r="F574" s="291">
        <v>13496351.705585063</v>
      </c>
      <c r="G574" s="291">
        <v>13138857.021505885</v>
      </c>
      <c r="H574" s="291">
        <v>12598376.036929598</v>
      </c>
      <c r="I574" s="291">
        <v>12204159.048060028</v>
      </c>
    </row>
    <row r="575" spans="1:9">
      <c r="A575" s="376" t="s">
        <v>202</v>
      </c>
      <c r="B575" s="47"/>
      <c r="C575" s="291">
        <v>65056627.961862229</v>
      </c>
      <c r="D575" s="291">
        <v>63665269.539163262</v>
      </c>
      <c r="E575" s="291">
        <v>61167828.425064407</v>
      </c>
      <c r="F575" s="291">
        <v>61167828.425064407</v>
      </c>
      <c r="G575" s="291">
        <v>59503936.774706498</v>
      </c>
      <c r="H575" s="291">
        <v>52287617.948277585</v>
      </c>
      <c r="I575" s="291">
        <v>48053560.274766415</v>
      </c>
    </row>
    <row r="576" spans="1:9">
      <c r="A576" s="376"/>
      <c r="B576" s="47"/>
      <c r="C576" s="47"/>
      <c r="D576" s="47"/>
      <c r="E576" s="47"/>
      <c r="F576" s="47"/>
      <c r="G576" s="47"/>
      <c r="H576" s="47"/>
      <c r="I576" s="47"/>
    </row>
    <row r="577" spans="1:9">
      <c r="A577" s="404" t="s">
        <v>9</v>
      </c>
      <c r="B577" s="384"/>
      <c r="C577" s="374" t="s">
        <v>392</v>
      </c>
      <c r="D577" s="374" t="s">
        <v>374</v>
      </c>
      <c r="E577" s="374" t="s">
        <v>363</v>
      </c>
      <c r="F577" s="374" t="s">
        <v>364</v>
      </c>
      <c r="G577" s="374" t="s">
        <v>356</v>
      </c>
      <c r="H577" s="374" t="s">
        <v>343</v>
      </c>
      <c r="I577" s="374" t="s">
        <v>291</v>
      </c>
    </row>
    <row r="578" spans="1:9">
      <c r="A578" s="401" t="s">
        <v>212</v>
      </c>
      <c r="B578" s="385"/>
      <c r="C578" s="388"/>
      <c r="D578" s="388"/>
      <c r="E578" s="388"/>
      <c r="F578" s="388"/>
      <c r="G578" s="388"/>
      <c r="H578" s="388"/>
      <c r="I578" s="388"/>
    </row>
    <row r="579" spans="1:9">
      <c r="A579" s="386" t="s">
        <v>32</v>
      </c>
      <c r="B579" s="51"/>
      <c r="C579" s="294">
        <v>609796.69351654104</v>
      </c>
      <c r="D579" s="294">
        <v>630815.57590931701</v>
      </c>
      <c r="E579" s="294">
        <v>2424001.0510946019</v>
      </c>
      <c r="F579" s="294">
        <v>606112.89390295697</v>
      </c>
      <c r="G579" s="294">
        <v>615350.11695696902</v>
      </c>
      <c r="H579" s="294">
        <v>634588.57205123198</v>
      </c>
      <c r="I579" s="294">
        <v>567949.468183444</v>
      </c>
    </row>
    <row r="580" spans="1:9">
      <c r="A580" s="377" t="s">
        <v>33</v>
      </c>
      <c r="B580" s="53"/>
      <c r="C580" s="296">
        <v>-205612.210272836</v>
      </c>
      <c r="D580" s="296">
        <v>-206722.246415286</v>
      </c>
      <c r="E580" s="296">
        <v>-829043.74324939703</v>
      </c>
      <c r="F580" s="296">
        <v>-215536.672725235</v>
      </c>
      <c r="G580" s="296">
        <v>-207529.928702337</v>
      </c>
      <c r="H580" s="296">
        <v>-201592.786207478</v>
      </c>
      <c r="I580" s="296">
        <v>-204384.35561434701</v>
      </c>
    </row>
    <row r="581" spans="1:9">
      <c r="A581" s="386" t="s">
        <v>34</v>
      </c>
      <c r="B581" s="51"/>
      <c r="C581" s="294">
        <v>404184.48324370501</v>
      </c>
      <c r="D581" s="294">
        <v>424093.32949403097</v>
      </c>
      <c r="E581" s="294">
        <v>1594957.3078452051</v>
      </c>
      <c r="F581" s="294">
        <v>390576.22117772198</v>
      </c>
      <c r="G581" s="294">
        <v>407820.188254632</v>
      </c>
      <c r="H581" s="294">
        <v>432995.78584375401</v>
      </c>
      <c r="I581" s="294">
        <v>363565.11256909702</v>
      </c>
    </row>
    <row r="582" spans="1:9">
      <c r="A582" s="376" t="s">
        <v>152</v>
      </c>
      <c r="B582" s="47"/>
      <c r="C582" s="296">
        <v>0</v>
      </c>
      <c r="D582" s="296">
        <v>0</v>
      </c>
      <c r="E582" s="296">
        <v>0</v>
      </c>
      <c r="F582" s="296">
        <v>0</v>
      </c>
      <c r="G582" s="296">
        <v>0</v>
      </c>
      <c r="H582" s="296">
        <v>0</v>
      </c>
      <c r="I582" s="296">
        <v>0</v>
      </c>
    </row>
    <row r="583" spans="1:9">
      <c r="A583" s="386" t="s">
        <v>36</v>
      </c>
      <c r="B583" s="51"/>
      <c r="C583" s="294">
        <v>404184.48324370501</v>
      </c>
      <c r="D583" s="294">
        <v>424093.32949403097</v>
      </c>
      <c r="E583" s="294">
        <v>1594957.3078452051</v>
      </c>
      <c r="F583" s="294">
        <v>390576.22117772198</v>
      </c>
      <c r="G583" s="294">
        <v>407820.188254632</v>
      </c>
      <c r="H583" s="294">
        <v>432995.78584375401</v>
      </c>
      <c r="I583" s="294">
        <v>363565.11256909702</v>
      </c>
    </row>
    <row r="584" spans="1:9">
      <c r="A584" s="376" t="s">
        <v>81</v>
      </c>
      <c r="B584" s="47"/>
      <c r="C584" s="296">
        <v>124581.079064873</v>
      </c>
      <c r="D584" s="296">
        <v>6033.7554867999997</v>
      </c>
      <c r="E584" s="296">
        <v>219506.36453010899</v>
      </c>
      <c r="F584" s="296">
        <v>39203.065546933998</v>
      </c>
      <c r="G584" s="296">
        <v>62660.441493926999</v>
      </c>
      <c r="H584" s="296">
        <v>109768.157186111</v>
      </c>
      <c r="I584" s="296">
        <v>7874.7003031370004</v>
      </c>
    </row>
    <row r="585" spans="1:9">
      <c r="A585" s="377" t="s">
        <v>37</v>
      </c>
      <c r="B585" s="53"/>
      <c r="C585" s="296">
        <v>-62124.750595691999</v>
      </c>
      <c r="D585" s="296">
        <v>-10907.178469083001</v>
      </c>
      <c r="E585" s="296">
        <v>142612.58676835801</v>
      </c>
      <c r="F585" s="296">
        <v>-4832.2731689929997</v>
      </c>
      <c r="G585" s="296">
        <v>-10382.860771023001</v>
      </c>
      <c r="H585" s="296">
        <v>-3755.65896548</v>
      </c>
      <c r="I585" s="296">
        <v>161583.37967385401</v>
      </c>
    </row>
    <row r="586" spans="1:9">
      <c r="A586" s="386" t="s">
        <v>38</v>
      </c>
      <c r="B586" s="51"/>
      <c r="C586" s="294">
        <v>466640.81171288597</v>
      </c>
      <c r="D586" s="294">
        <v>419219.90651174798</v>
      </c>
      <c r="E586" s="294">
        <v>1957076.259143672</v>
      </c>
      <c r="F586" s="294">
        <v>424947.013555663</v>
      </c>
      <c r="G586" s="294">
        <v>460097.768977536</v>
      </c>
      <c r="H586" s="294">
        <v>539008.28406438499</v>
      </c>
      <c r="I586" s="294">
        <v>533023.19254608802</v>
      </c>
    </row>
    <row r="587" spans="1:9">
      <c r="A587" s="378"/>
      <c r="B587" s="289"/>
      <c r="C587" s="294"/>
      <c r="D587" s="294"/>
      <c r="E587" s="294"/>
      <c r="F587" s="294"/>
      <c r="G587" s="294"/>
      <c r="H587" s="294"/>
      <c r="I587" s="294"/>
    </row>
    <row r="588" spans="1:9">
      <c r="A588" s="379" t="s">
        <v>193</v>
      </c>
      <c r="B588" s="380"/>
      <c r="C588" s="382">
        <v>0.33718157618586475</v>
      </c>
      <c r="D588" s="382">
        <v>0.32770631276391216</v>
      </c>
      <c r="E588" s="382">
        <v>0.34201459726060235</v>
      </c>
      <c r="F588" s="382">
        <v>0.35560483021129058</v>
      </c>
      <c r="G588" s="382">
        <v>0.33725504064030171</v>
      </c>
      <c r="H588" s="382">
        <v>0.3176747818761585</v>
      </c>
      <c r="I588" s="382">
        <v>0.35986362707242148</v>
      </c>
    </row>
    <row r="589" spans="1:9">
      <c r="A589" s="376" t="s">
        <v>203</v>
      </c>
      <c r="B589" s="47"/>
      <c r="C589" s="290">
        <v>324515048.03792661</v>
      </c>
      <c r="D589" s="290">
        <v>302710621.17393029</v>
      </c>
      <c r="E589" s="290">
        <v>301740116.36200064</v>
      </c>
      <c r="F589" s="290">
        <v>301740116.36200064</v>
      </c>
      <c r="G589" s="290">
        <v>296828245.15068072</v>
      </c>
      <c r="H589" s="290">
        <v>291557613.16801739</v>
      </c>
      <c r="I589" s="290">
        <v>289448467.66828167</v>
      </c>
    </row>
    <row r="590" spans="1:9">
      <c r="A590" s="376" t="s">
        <v>101</v>
      </c>
      <c r="B590" s="47"/>
      <c r="C590" s="291">
        <v>8278433.6603483828</v>
      </c>
      <c r="D590" s="291">
        <v>8725809.5056563914</v>
      </c>
      <c r="E590" s="291">
        <v>8893857.4410393648</v>
      </c>
      <c r="F590" s="291">
        <v>8893857.4410393648</v>
      </c>
      <c r="G590" s="291">
        <v>8793631.50458478</v>
      </c>
      <c r="H590" s="291">
        <v>8661808.0928509757</v>
      </c>
      <c r="I590" s="291">
        <v>8380207.9448080324</v>
      </c>
    </row>
    <row r="591" spans="1:9">
      <c r="A591" s="376" t="s">
        <v>202</v>
      </c>
      <c r="B591" s="47"/>
      <c r="C591" s="291">
        <v>22403485.100000001</v>
      </c>
      <c r="D591" s="291">
        <v>19767516.337499999</v>
      </c>
      <c r="E591" s="291">
        <v>18373872.949999999</v>
      </c>
      <c r="F591" s="291">
        <v>18373872.949999999</v>
      </c>
      <c r="G591" s="291">
        <v>19215941.987500001</v>
      </c>
      <c r="H591" s="291">
        <v>18973590.350000001</v>
      </c>
      <c r="I591" s="291">
        <v>15957241.625</v>
      </c>
    </row>
    <row r="592" spans="1:9">
      <c r="A592" s="376"/>
      <c r="B592" s="47"/>
      <c r="C592" s="304"/>
      <c r="D592" s="304"/>
      <c r="E592" s="304"/>
      <c r="F592" s="304"/>
      <c r="G592" s="304"/>
      <c r="H592" s="304"/>
      <c r="I592" s="304"/>
    </row>
    <row r="593" spans="1:9">
      <c r="A593" s="404" t="s">
        <v>9</v>
      </c>
      <c r="B593" s="384"/>
      <c r="C593" s="374" t="s">
        <v>392</v>
      </c>
      <c r="D593" s="374" t="s">
        <v>374</v>
      </c>
      <c r="E593" s="374" t="s">
        <v>363</v>
      </c>
      <c r="F593" s="374" t="s">
        <v>364</v>
      </c>
      <c r="G593" s="374" t="s">
        <v>356</v>
      </c>
      <c r="H593" s="374" t="s">
        <v>343</v>
      </c>
      <c r="I593" s="374" t="s">
        <v>291</v>
      </c>
    </row>
    <row r="594" spans="1:9">
      <c r="A594" s="401" t="s">
        <v>447</v>
      </c>
      <c r="B594" s="385"/>
      <c r="C594" s="388"/>
      <c r="D594" s="388"/>
      <c r="E594" s="388"/>
      <c r="F594" s="388"/>
      <c r="G594" s="388"/>
      <c r="H594" s="388"/>
      <c r="I594" s="388"/>
    </row>
    <row r="595" spans="1:9">
      <c r="A595" s="386" t="s">
        <v>32</v>
      </c>
      <c r="B595" s="51"/>
      <c r="C595" s="294">
        <v>673461.79289959103</v>
      </c>
      <c r="D595" s="294">
        <v>678637.79100935603</v>
      </c>
      <c r="E595" s="294">
        <v>2052079.5286698521</v>
      </c>
      <c r="F595" s="294">
        <v>778011.25631287205</v>
      </c>
      <c r="G595" s="294">
        <v>678389.20827542304</v>
      </c>
      <c r="H595" s="294">
        <v>294397.45739758603</v>
      </c>
      <c r="I595" s="294">
        <v>301281.60668397101</v>
      </c>
    </row>
    <row r="596" spans="1:9">
      <c r="A596" s="377" t="s">
        <v>33</v>
      </c>
      <c r="B596" s="53"/>
      <c r="C596" s="296">
        <v>-490143.09659634699</v>
      </c>
      <c r="D596" s="296">
        <v>-501470.707570675</v>
      </c>
      <c r="E596" s="296">
        <v>-1455876.793481682</v>
      </c>
      <c r="F596" s="296">
        <v>-545808.48897440196</v>
      </c>
      <c r="G596" s="296">
        <v>-471962.35255656502</v>
      </c>
      <c r="H596" s="296">
        <v>-217479.10764718999</v>
      </c>
      <c r="I596" s="296">
        <v>-220626.84430352499</v>
      </c>
    </row>
    <row r="597" spans="1:9">
      <c r="A597" s="386" t="s">
        <v>34</v>
      </c>
      <c r="B597" s="51"/>
      <c r="C597" s="294">
        <v>183318.69630324401</v>
      </c>
      <c r="D597" s="294">
        <v>177167.083438681</v>
      </c>
      <c r="E597" s="294">
        <v>596202.73518816999</v>
      </c>
      <c r="F597" s="294">
        <v>232202.76733847</v>
      </c>
      <c r="G597" s="294">
        <v>206426.85571885799</v>
      </c>
      <c r="H597" s="294">
        <v>76918.349750395995</v>
      </c>
      <c r="I597" s="294">
        <v>80654.762380446002</v>
      </c>
    </row>
    <row r="598" spans="1:9">
      <c r="A598" s="376" t="s">
        <v>152</v>
      </c>
      <c r="B598" s="47"/>
      <c r="C598" s="296">
        <v>-119</v>
      </c>
      <c r="D598" s="296">
        <v>-93.07</v>
      </c>
      <c r="E598" s="296">
        <v>-115.10318947499999</v>
      </c>
      <c r="F598" s="296">
        <v>157.98450006100001</v>
      </c>
      <c r="G598" s="296">
        <v>733.76174780099996</v>
      </c>
      <c r="H598" s="296">
        <v>-675.25770869899998</v>
      </c>
      <c r="I598" s="296">
        <v>-331.59172863800001</v>
      </c>
    </row>
    <row r="599" spans="1:9">
      <c r="A599" s="386" t="s">
        <v>36</v>
      </c>
      <c r="B599" s="51"/>
      <c r="C599" s="294">
        <v>183199.69630324401</v>
      </c>
      <c r="D599" s="294">
        <v>177074.013438681</v>
      </c>
      <c r="E599" s="294">
        <v>596087.63199869497</v>
      </c>
      <c r="F599" s="294">
        <v>232360.751838531</v>
      </c>
      <c r="G599" s="294">
        <v>207160.61746665899</v>
      </c>
      <c r="H599" s="294">
        <v>76243.092041697004</v>
      </c>
      <c r="I599" s="294">
        <v>80323.170651808003</v>
      </c>
    </row>
    <row r="600" spans="1:9">
      <c r="A600" s="376" t="s">
        <v>81</v>
      </c>
      <c r="B600" s="47"/>
      <c r="C600" s="296">
        <v>14504.432804849999</v>
      </c>
      <c r="D600" s="296">
        <v>16020.101052579999</v>
      </c>
      <c r="E600" s="296">
        <v>53798.660649931997</v>
      </c>
      <c r="F600" s="296">
        <v>25827.306951359998</v>
      </c>
      <c r="G600" s="296">
        <v>11652.836228024</v>
      </c>
      <c r="H600" s="296">
        <v>8207.6993210729997</v>
      </c>
      <c r="I600" s="296">
        <v>8110.8181494749997</v>
      </c>
    </row>
    <row r="601" spans="1:9">
      <c r="A601" s="377" t="s">
        <v>37</v>
      </c>
      <c r="B601" s="53"/>
      <c r="C601" s="296">
        <v>18.586392662000002</v>
      </c>
      <c r="D601" s="296">
        <v>-31.370146707</v>
      </c>
      <c r="E601" s="296">
        <v>-16.646858438999999</v>
      </c>
      <c r="F601" s="296">
        <v>281.94858979600002</v>
      </c>
      <c r="G601" s="296">
        <v>0</v>
      </c>
      <c r="H601" s="296">
        <v>-118.998448235</v>
      </c>
      <c r="I601" s="296">
        <v>-179.59700000000001</v>
      </c>
    </row>
    <row r="602" spans="1:9">
      <c r="A602" s="386" t="s">
        <v>38</v>
      </c>
      <c r="B602" s="51"/>
      <c r="C602" s="294">
        <v>197722.71550075599</v>
      </c>
      <c r="D602" s="294">
        <v>193062.744344554</v>
      </c>
      <c r="E602" s="294">
        <v>649869.64579018799</v>
      </c>
      <c r="F602" s="294">
        <v>258470.00737968701</v>
      </c>
      <c r="G602" s="294">
        <v>218813.453694683</v>
      </c>
      <c r="H602" s="294">
        <v>84331.792914535006</v>
      </c>
      <c r="I602" s="294">
        <v>88254.391801282996</v>
      </c>
    </row>
    <row r="603" spans="1:9">
      <c r="A603" s="378"/>
      <c r="B603" s="289"/>
      <c r="C603" s="294"/>
      <c r="D603" s="294"/>
      <c r="E603" s="294"/>
      <c r="F603" s="294"/>
      <c r="G603" s="294"/>
      <c r="H603" s="294"/>
      <c r="I603" s="294"/>
    </row>
    <row r="604" spans="1:9">
      <c r="A604" s="379" t="s">
        <v>193</v>
      </c>
      <c r="B604" s="380"/>
      <c r="C604" s="382">
        <v>0.72779644185312276</v>
      </c>
      <c r="D604" s="382">
        <v>0.73893719774259004</v>
      </c>
      <c r="E604" s="382">
        <v>0.70946411829631872</v>
      </c>
      <c r="F604" s="382">
        <v>0.70154317761555463</v>
      </c>
      <c r="G604" s="382">
        <v>0.69571028960848447</v>
      </c>
      <c r="H604" s="382">
        <v>0.73872617504805005</v>
      </c>
      <c r="I604" s="382">
        <v>0.73229443619819534</v>
      </c>
    </row>
    <row r="605" spans="1:9">
      <c r="A605" s="391" t="s">
        <v>231</v>
      </c>
      <c r="B605" s="47"/>
      <c r="C605" s="290">
        <v>1731922667.0488727</v>
      </c>
      <c r="D605" s="290">
        <v>1654117593.6376448</v>
      </c>
      <c r="E605" s="290">
        <v>1623950228.4776533</v>
      </c>
      <c r="F605" s="290">
        <v>1623950228.4776533</v>
      </c>
      <c r="G605" s="290">
        <v>1611157289.2521033</v>
      </c>
      <c r="H605" s="290">
        <v>635955377.87392604</v>
      </c>
      <c r="I605" s="290">
        <v>625478563.40568888</v>
      </c>
    </row>
    <row r="606" spans="1:9">
      <c r="A606" s="376" t="s">
        <v>101</v>
      </c>
      <c r="B606" s="47"/>
      <c r="C606" s="291">
        <v>2115049.2653513309</v>
      </c>
      <c r="D606" s="291">
        <v>2103433.1005382659</v>
      </c>
      <c r="E606" s="291">
        <v>1367073.6444201237</v>
      </c>
      <c r="F606" s="291">
        <v>1367073.6444201237</v>
      </c>
      <c r="G606" s="291">
        <v>1138068.8350820576</v>
      </c>
      <c r="H606" s="291">
        <v>791224.98228770751</v>
      </c>
      <c r="I606" s="291">
        <v>770214.55356949498</v>
      </c>
    </row>
    <row r="607" spans="1:9">
      <c r="A607" s="376" t="s">
        <v>202</v>
      </c>
      <c r="B607" s="47"/>
      <c r="C607" s="291">
        <v>15529359.884999856</v>
      </c>
      <c r="D607" s="291">
        <v>15817272.17624996</v>
      </c>
      <c r="E607" s="291">
        <v>15704404.737750009</v>
      </c>
      <c r="F607" s="291">
        <v>15704404.737750009</v>
      </c>
      <c r="G607" s="291">
        <v>14315487.160999926</v>
      </c>
      <c r="H607" s="291">
        <v>6374535.2114999462</v>
      </c>
      <c r="I607" s="291">
        <v>5951444.1115000565</v>
      </c>
    </row>
    <row r="608" spans="1:9">
      <c r="A608" s="376"/>
      <c r="B608" s="47"/>
      <c r="C608" s="304"/>
      <c r="D608" s="304"/>
      <c r="E608" s="304"/>
      <c r="F608" s="304"/>
      <c r="G608" s="304"/>
      <c r="H608" s="304"/>
      <c r="I608" s="304"/>
    </row>
    <row r="609" spans="1:9">
      <c r="A609" s="404" t="s">
        <v>9</v>
      </c>
      <c r="B609" s="384"/>
      <c r="C609" s="374" t="s">
        <v>392</v>
      </c>
      <c r="D609" s="374" t="s">
        <v>374</v>
      </c>
      <c r="E609" s="374" t="s">
        <v>363</v>
      </c>
      <c r="F609" s="374" t="s">
        <v>364</v>
      </c>
      <c r="G609" s="374" t="s">
        <v>356</v>
      </c>
      <c r="H609" s="374" t="s">
        <v>343</v>
      </c>
      <c r="I609" s="374" t="s">
        <v>291</v>
      </c>
    </row>
    <row r="610" spans="1:9">
      <c r="A610" s="401" t="s">
        <v>448</v>
      </c>
      <c r="B610" s="385"/>
      <c r="C610" s="388"/>
      <c r="D610" s="388"/>
      <c r="E610" s="388"/>
      <c r="F610" s="388"/>
      <c r="G610" s="388"/>
      <c r="H610" s="388"/>
      <c r="I610" s="388"/>
    </row>
    <row r="611" spans="1:9">
      <c r="A611" s="386" t="s">
        <v>32</v>
      </c>
      <c r="B611" s="51"/>
      <c r="C611" s="294">
        <v>658515.85642151698</v>
      </c>
      <c r="D611" s="294">
        <v>670828.61915084603</v>
      </c>
      <c r="E611" s="294">
        <v>2435752.7079726881</v>
      </c>
      <c r="F611" s="294">
        <v>614747.04897434404</v>
      </c>
      <c r="G611" s="294">
        <v>602278.10640175897</v>
      </c>
      <c r="H611" s="294">
        <v>596954.73942848796</v>
      </c>
      <c r="I611" s="294">
        <v>621772.81316809705</v>
      </c>
    </row>
    <row r="612" spans="1:9">
      <c r="A612" s="377" t="s">
        <v>33</v>
      </c>
      <c r="B612" s="53"/>
      <c r="C612" s="296">
        <v>-475982.09169563302</v>
      </c>
      <c r="D612" s="296">
        <v>-499857.70738628501</v>
      </c>
      <c r="E612" s="296">
        <v>-1881436.193288926</v>
      </c>
      <c r="F612" s="296">
        <v>-483199.91506317299</v>
      </c>
      <c r="G612" s="296">
        <v>-462192.47410821699</v>
      </c>
      <c r="H612" s="296">
        <v>-453890.75258039701</v>
      </c>
      <c r="I612" s="296">
        <v>-482153.05153713899</v>
      </c>
    </row>
    <row r="613" spans="1:9">
      <c r="A613" s="386" t="s">
        <v>34</v>
      </c>
      <c r="B613" s="51"/>
      <c r="C613" s="294">
        <v>182533.76472588399</v>
      </c>
      <c r="D613" s="294">
        <v>170970.91176456099</v>
      </c>
      <c r="E613" s="294">
        <v>554316.51468376198</v>
      </c>
      <c r="F613" s="294">
        <v>131547.133911171</v>
      </c>
      <c r="G613" s="294">
        <v>140085.632293542</v>
      </c>
      <c r="H613" s="294">
        <v>143063.98684809101</v>
      </c>
      <c r="I613" s="294">
        <v>139619.761630958</v>
      </c>
    </row>
    <row r="614" spans="1:9">
      <c r="A614" s="376" t="s">
        <v>152</v>
      </c>
      <c r="B614" s="47"/>
      <c r="C614" s="296">
        <v>-2435.621867376</v>
      </c>
      <c r="D614" s="296">
        <v>-3345.2303610039999</v>
      </c>
      <c r="E614" s="296">
        <v>-8997.1589358910005</v>
      </c>
      <c r="F614" s="296">
        <v>-6977.0863954329998</v>
      </c>
      <c r="G614" s="296">
        <v>1616.800919991</v>
      </c>
      <c r="H614" s="296">
        <v>-6342.7380944690003</v>
      </c>
      <c r="I614" s="296">
        <v>2705.8646340199998</v>
      </c>
    </row>
    <row r="615" spans="1:9">
      <c r="A615" s="386" t="s">
        <v>36</v>
      </c>
      <c r="B615" s="51"/>
      <c r="C615" s="294">
        <v>180033.108819582</v>
      </c>
      <c r="D615" s="294">
        <v>167458.30476296699</v>
      </c>
      <c r="E615" s="294">
        <v>544739.32016583194</v>
      </c>
      <c r="F615" s="294">
        <v>124409.93996932601</v>
      </c>
      <c r="G615" s="294">
        <v>141580.63789744701</v>
      </c>
      <c r="H615" s="294">
        <v>136522.64477278799</v>
      </c>
      <c r="I615" s="294">
        <v>142226.09752627101</v>
      </c>
    </row>
    <row r="616" spans="1:9">
      <c r="A616" s="376" t="s">
        <v>81</v>
      </c>
      <c r="B616" s="47"/>
      <c r="C616" s="296">
        <v>-8280.8207767200001</v>
      </c>
      <c r="D616" s="296">
        <v>-21850.815941559002</v>
      </c>
      <c r="E616" s="296">
        <v>-87537.838000000003</v>
      </c>
      <c r="F616" s="296">
        <v>-63314.09</v>
      </c>
      <c r="G616" s="296">
        <v>-11250.907999999999</v>
      </c>
      <c r="H616" s="296">
        <v>-1379.29</v>
      </c>
      <c r="I616" s="296">
        <v>-11593.55</v>
      </c>
    </row>
    <row r="617" spans="1:9">
      <c r="A617" s="377" t="s">
        <v>37</v>
      </c>
      <c r="B617" s="53"/>
      <c r="C617" s="296">
        <v>-999.95029243399995</v>
      </c>
      <c r="D617" s="296">
        <v>11622.405835946</v>
      </c>
      <c r="E617" s="296">
        <v>-171.17994030899999</v>
      </c>
      <c r="F617" s="296">
        <v>-46.239970751000001</v>
      </c>
      <c r="G617" s="296">
        <v>26.269230150999999</v>
      </c>
      <c r="H617" s="296">
        <v>-156.78578707899999</v>
      </c>
      <c r="I617" s="296">
        <v>5.5765873700000004</v>
      </c>
    </row>
    <row r="618" spans="1:9">
      <c r="A618" s="386" t="s">
        <v>38</v>
      </c>
      <c r="B618" s="51"/>
      <c r="C618" s="294">
        <v>170752.33775042801</v>
      </c>
      <c r="D618" s="294">
        <v>157229.89465735399</v>
      </c>
      <c r="E618" s="294">
        <v>457030.30222552299</v>
      </c>
      <c r="F618" s="294">
        <v>61049.609998574997</v>
      </c>
      <c r="G618" s="294">
        <v>130355.999127598</v>
      </c>
      <c r="H618" s="294">
        <v>134986.56898570899</v>
      </c>
      <c r="I618" s="294">
        <v>130638.124113641</v>
      </c>
    </row>
    <row r="619" spans="1:9">
      <c r="A619" s="378"/>
      <c r="B619" s="289"/>
      <c r="C619" s="294"/>
      <c r="D619" s="294"/>
      <c r="E619" s="294"/>
      <c r="F619" s="294"/>
      <c r="G619" s="294"/>
      <c r="H619" s="294"/>
      <c r="I619" s="294"/>
    </row>
    <row r="620" spans="1:9">
      <c r="A620" s="379" t="s">
        <v>193</v>
      </c>
      <c r="B620" s="380"/>
      <c r="C620" s="382">
        <v>0.72281037283171534</v>
      </c>
      <c r="D620" s="382">
        <v>0.74513473801851082</v>
      </c>
      <c r="E620" s="382">
        <v>0.77242496216082313</v>
      </c>
      <c r="F620" s="382">
        <v>0.78601420839571845</v>
      </c>
      <c r="G620" s="382">
        <v>0.76740706526679603</v>
      </c>
      <c r="H620" s="382">
        <v>0.76034366192475922</v>
      </c>
      <c r="I620" s="382">
        <v>0.77544891208806888</v>
      </c>
    </row>
    <row r="621" spans="1:9">
      <c r="A621" s="376" t="s">
        <v>203</v>
      </c>
      <c r="B621" s="47"/>
      <c r="C621" s="290">
        <v>533098292.23492002</v>
      </c>
      <c r="D621" s="290">
        <v>503967345.67458344</v>
      </c>
      <c r="E621" s="290">
        <v>516996252.90554762</v>
      </c>
      <c r="F621" s="290">
        <v>516996252.90554762</v>
      </c>
      <c r="G621" s="290">
        <v>483590558.36564142</v>
      </c>
      <c r="H621" s="290">
        <v>470960529.62444073</v>
      </c>
      <c r="I621" s="290">
        <v>468971033.77338088</v>
      </c>
    </row>
    <row r="622" spans="1:9">
      <c r="A622" s="376" t="s">
        <v>101</v>
      </c>
      <c r="B622" s="47"/>
      <c r="C622" s="291">
        <v>3361687.5139819132</v>
      </c>
      <c r="D622" s="291">
        <v>3307645.4799648379</v>
      </c>
      <c r="E622" s="291">
        <v>3235420.6201255731</v>
      </c>
      <c r="F622" s="291">
        <v>3235420.6201255731</v>
      </c>
      <c r="G622" s="291">
        <v>3207156.6818390465</v>
      </c>
      <c r="H622" s="291">
        <v>3145342.9617909137</v>
      </c>
      <c r="I622" s="291">
        <v>3053736.5496824989</v>
      </c>
    </row>
    <row r="623" spans="1:9">
      <c r="A623" s="376" t="s">
        <v>202</v>
      </c>
      <c r="B623" s="47"/>
      <c r="C623" s="291">
        <v>27123782.976862371</v>
      </c>
      <c r="D623" s="291">
        <v>28080481.025413305</v>
      </c>
      <c r="E623" s="291">
        <v>27089550.737314396</v>
      </c>
      <c r="F623" s="291">
        <v>27089550.737314396</v>
      </c>
      <c r="G623" s="291">
        <v>25972507.626206569</v>
      </c>
      <c r="H623" s="291">
        <v>26939492.386777639</v>
      </c>
      <c r="I623" s="291">
        <v>26144874.538266361</v>
      </c>
    </row>
    <row r="625" spans="1:9">
      <c r="A625" s="404" t="s">
        <v>9</v>
      </c>
      <c r="B625" s="384"/>
      <c r="C625" s="374" t="s">
        <v>392</v>
      </c>
      <c r="D625" s="374" t="s">
        <v>374</v>
      </c>
      <c r="E625" s="374" t="s">
        <v>363</v>
      </c>
      <c r="F625" s="374" t="s">
        <v>364</v>
      </c>
      <c r="G625" s="374" t="s">
        <v>356</v>
      </c>
      <c r="H625" s="374" t="s">
        <v>343</v>
      </c>
      <c r="I625" s="374" t="s">
        <v>291</v>
      </c>
    </row>
    <row r="626" spans="1:9">
      <c r="A626" s="401" t="s">
        <v>431</v>
      </c>
      <c r="B626" s="406"/>
      <c r="C626" s="388"/>
      <c r="D626" s="388"/>
      <c r="E626" s="388"/>
      <c r="F626" s="388"/>
      <c r="G626" s="388"/>
      <c r="H626" s="388"/>
      <c r="I626" s="388"/>
    </row>
    <row r="627" spans="1:9">
      <c r="A627" s="386" t="s">
        <v>32</v>
      </c>
      <c r="B627" s="51"/>
      <c r="C627" s="294">
        <v>5281348.1139652999</v>
      </c>
      <c r="D627" s="294">
        <v>5242630.2078414857</v>
      </c>
      <c r="E627" s="294">
        <v>19007555.073723633</v>
      </c>
      <c r="F627" s="294">
        <v>4577677.7219090527</v>
      </c>
      <c r="G627" s="294">
        <v>4459796.2348559676</v>
      </c>
      <c r="H627" s="294">
        <v>4684367.3914277824</v>
      </c>
      <c r="I627" s="294">
        <v>5285713.7255308311</v>
      </c>
    </row>
    <row r="628" spans="1:9">
      <c r="A628" s="377" t="s">
        <v>33</v>
      </c>
      <c r="B628" s="53"/>
      <c r="C628" s="296">
        <v>-2835711.425273295</v>
      </c>
      <c r="D628" s="296">
        <v>-2899292.4731426509</v>
      </c>
      <c r="E628" s="296">
        <v>-11074433.93887262</v>
      </c>
      <c r="F628" s="296">
        <v>-2931239.0605086512</v>
      </c>
      <c r="G628" s="296">
        <v>-2602598.25227297</v>
      </c>
      <c r="H628" s="296">
        <v>-2574173.2828575</v>
      </c>
      <c r="I628" s="296">
        <v>-2966423.3432334978</v>
      </c>
    </row>
    <row r="629" spans="1:9">
      <c r="A629" s="386" t="s">
        <v>34</v>
      </c>
      <c r="B629" s="51"/>
      <c r="C629" s="294">
        <v>2445636.6886920049</v>
      </c>
      <c r="D629" s="294">
        <v>2343337.7346988348</v>
      </c>
      <c r="E629" s="294">
        <v>7933121.1348510152</v>
      </c>
      <c r="F629" s="294">
        <v>1646438.661400402</v>
      </c>
      <c r="G629" s="294">
        <v>1857197.982582998</v>
      </c>
      <c r="H629" s="294">
        <v>2110194.1085702819</v>
      </c>
      <c r="I629" s="294">
        <v>2319290.3822973329</v>
      </c>
    </row>
    <row r="630" spans="1:9">
      <c r="A630" s="376" t="s">
        <v>152</v>
      </c>
      <c r="B630" s="47"/>
      <c r="C630" s="296">
        <v>-94819.285287027</v>
      </c>
      <c r="D630" s="296">
        <v>-110838.392244994</v>
      </c>
      <c r="E630" s="296">
        <v>-452387.29050195601</v>
      </c>
      <c r="F630" s="296">
        <v>-81429.53158368</v>
      </c>
      <c r="G630" s="296">
        <v>-194753.276032806</v>
      </c>
      <c r="H630" s="296">
        <v>-111498.151079991</v>
      </c>
      <c r="I630" s="296">
        <v>-64706.331805479</v>
      </c>
    </row>
    <row r="631" spans="1:9">
      <c r="A631" s="386" t="s">
        <v>36</v>
      </c>
      <c r="B631" s="51"/>
      <c r="C631" s="294">
        <v>2350817.4034049781</v>
      </c>
      <c r="D631" s="294">
        <v>2232499.3424538411</v>
      </c>
      <c r="E631" s="294">
        <v>7480733.8443490593</v>
      </c>
      <c r="F631" s="294">
        <v>1565009.1298167219</v>
      </c>
      <c r="G631" s="294">
        <v>1662444.7065501921</v>
      </c>
      <c r="H631" s="294">
        <v>1998695.957490291</v>
      </c>
      <c r="I631" s="294">
        <v>2254584.0504918541</v>
      </c>
    </row>
    <row r="632" spans="1:9">
      <c r="A632" s="376" t="s">
        <v>81</v>
      </c>
      <c r="B632" s="47"/>
      <c r="C632" s="296">
        <v>4444.1960585879997</v>
      </c>
      <c r="D632" s="296">
        <v>5262.0321889569996</v>
      </c>
      <c r="E632" s="296">
        <v>19660.246765862001</v>
      </c>
      <c r="F632" s="296">
        <v>7069.0048643609998</v>
      </c>
      <c r="G632" s="296">
        <v>2442.1817575230002</v>
      </c>
      <c r="H632" s="296">
        <v>4835.0605886840003</v>
      </c>
      <c r="I632" s="296">
        <v>5313.9995552939999</v>
      </c>
    </row>
    <row r="633" spans="1:9">
      <c r="A633" s="377" t="s">
        <v>37</v>
      </c>
      <c r="B633" s="53"/>
      <c r="C633" s="296">
        <v>-175.00034469900001</v>
      </c>
      <c r="D633" s="296">
        <v>374.16901873799998</v>
      </c>
      <c r="E633" s="296">
        <v>2721.8943958089999</v>
      </c>
      <c r="F633" s="296">
        <v>166.82649984299999</v>
      </c>
      <c r="G633" s="296">
        <v>-218.208900586</v>
      </c>
      <c r="H633" s="296">
        <v>-256.063918957</v>
      </c>
      <c r="I633" s="296">
        <v>3029.3407155089999</v>
      </c>
    </row>
    <row r="634" spans="1:9">
      <c r="A634" s="386" t="s">
        <v>38</v>
      </c>
      <c r="B634" s="51"/>
      <c r="C634" s="294">
        <v>2355086.599118867</v>
      </c>
      <c r="D634" s="294">
        <v>2238135.5436615362</v>
      </c>
      <c r="E634" s="294">
        <v>7503115.9855107302</v>
      </c>
      <c r="F634" s="294">
        <v>1572244.9611809261</v>
      </c>
      <c r="G634" s="294">
        <v>1664668.6794071291</v>
      </c>
      <c r="H634" s="294">
        <v>2003274.9541600179</v>
      </c>
      <c r="I634" s="294">
        <v>2262927.3907626569</v>
      </c>
    </row>
    <row r="635" spans="1:9">
      <c r="A635" s="378"/>
      <c r="B635" s="289"/>
      <c r="C635" s="294"/>
      <c r="D635" s="294"/>
      <c r="E635" s="294"/>
      <c r="F635" s="294"/>
      <c r="G635" s="294"/>
      <c r="H635" s="294"/>
      <c r="I635" s="294"/>
    </row>
    <row r="636" spans="1:9">
      <c r="A636" s="379" t="s">
        <v>193</v>
      </c>
      <c r="B636" s="380"/>
      <c r="C636" s="382">
        <v>0.53692946650778695</v>
      </c>
      <c r="D636" s="382">
        <v>0.55302250172177558</v>
      </c>
      <c r="E636" s="382">
        <v>0.58263326850395958</v>
      </c>
      <c r="F636" s="382">
        <v>0.64033320792321335</v>
      </c>
      <c r="G636" s="382">
        <v>0.5835688706878831</v>
      </c>
      <c r="H636" s="382">
        <v>0.5495242084487526</v>
      </c>
      <c r="I636" s="382">
        <v>0.56121528657619213</v>
      </c>
    </row>
    <row r="637" spans="1:9">
      <c r="A637" s="376" t="s">
        <v>101</v>
      </c>
      <c r="B637" s="47"/>
      <c r="C637" s="291">
        <v>34802692.357192941</v>
      </c>
      <c r="D637" s="291">
        <v>34536127.018419631</v>
      </c>
      <c r="E637" s="291">
        <v>35323325.227906063</v>
      </c>
      <c r="F637" s="291">
        <v>35323325.227906063</v>
      </c>
      <c r="G637" s="291">
        <v>35690666.551127069</v>
      </c>
      <c r="H637" s="291">
        <v>35737396.55476965</v>
      </c>
      <c r="I637" s="291">
        <v>36295818.558011115</v>
      </c>
    </row>
    <row r="638" spans="1:9">
      <c r="A638" s="376" t="s">
        <v>197</v>
      </c>
      <c r="B638" s="47"/>
      <c r="C638" s="291">
        <v>269258833.7494458</v>
      </c>
      <c r="D638" s="291">
        <v>264198391.72922426</v>
      </c>
      <c r="E638" s="291">
        <v>258256710.99383998</v>
      </c>
      <c r="F638" s="291">
        <v>258256710.99383998</v>
      </c>
      <c r="G638" s="291">
        <v>256690587.51486632</v>
      </c>
      <c r="H638" s="291">
        <v>267314783.2070598</v>
      </c>
      <c r="I638" s="291">
        <v>275763089.28238863</v>
      </c>
    </row>
    <row r="639" spans="1:9">
      <c r="A639" s="383"/>
      <c r="B639" s="293"/>
      <c r="C639"/>
      <c r="D639"/>
      <c r="E639"/>
      <c r="F639"/>
      <c r="G639"/>
      <c r="H639"/>
      <c r="I639"/>
    </row>
    <row r="640" spans="1:9">
      <c r="A640" s="404" t="s">
        <v>9</v>
      </c>
      <c r="B640" s="384"/>
      <c r="C640" s="374" t="s">
        <v>392</v>
      </c>
      <c r="D640" s="374" t="s">
        <v>374</v>
      </c>
      <c r="E640" s="374" t="s">
        <v>363</v>
      </c>
      <c r="F640" s="374" t="s">
        <v>364</v>
      </c>
      <c r="G640" s="374" t="s">
        <v>356</v>
      </c>
      <c r="H640" s="374" t="s">
        <v>343</v>
      </c>
      <c r="I640" s="374" t="s">
        <v>291</v>
      </c>
    </row>
    <row r="641" spans="1:9">
      <c r="A641" s="401" t="s">
        <v>213</v>
      </c>
      <c r="B641" s="385"/>
      <c r="C641" s="388"/>
      <c r="D641" s="388"/>
      <c r="E641" s="388"/>
      <c r="F641" s="388"/>
      <c r="G641" s="388"/>
      <c r="H641" s="388"/>
      <c r="I641" s="388"/>
    </row>
    <row r="642" spans="1:9">
      <c r="A642" s="386" t="s">
        <v>32</v>
      </c>
      <c r="B642" s="51"/>
      <c r="C642" s="294">
        <v>1547486.8030856589</v>
      </c>
      <c r="D642" s="294">
        <v>1513460.884177044</v>
      </c>
      <c r="E642" s="294">
        <v>6353385.6237656297</v>
      </c>
      <c r="F642" s="294">
        <v>1678389.1350842591</v>
      </c>
      <c r="G642" s="294">
        <v>1490378.4793235951</v>
      </c>
      <c r="H642" s="294">
        <v>1506090.3488658171</v>
      </c>
      <c r="I642" s="294">
        <v>1678527.660491959</v>
      </c>
    </row>
    <row r="643" spans="1:9">
      <c r="A643" s="377" t="s">
        <v>33</v>
      </c>
      <c r="B643" s="53"/>
      <c r="C643" s="296">
        <v>-716308.23794255196</v>
      </c>
      <c r="D643" s="296">
        <v>-709846.316111002</v>
      </c>
      <c r="E643" s="296">
        <v>-2811860.1783715999</v>
      </c>
      <c r="F643" s="296">
        <v>-703063.67410489405</v>
      </c>
      <c r="G643" s="296">
        <v>-689525.08575565205</v>
      </c>
      <c r="H643" s="296">
        <v>-688402.24638726504</v>
      </c>
      <c r="I643" s="296">
        <v>-730869.17212378897</v>
      </c>
    </row>
    <row r="644" spans="1:9">
      <c r="A644" s="386" t="s">
        <v>34</v>
      </c>
      <c r="B644" s="51"/>
      <c r="C644" s="294">
        <v>831178.56514310697</v>
      </c>
      <c r="D644" s="294">
        <v>803614.56806604203</v>
      </c>
      <c r="E644" s="294">
        <v>3541525.4453940298</v>
      </c>
      <c r="F644" s="294">
        <v>975325.46097936505</v>
      </c>
      <c r="G644" s="294">
        <v>800853.39356794301</v>
      </c>
      <c r="H644" s="294">
        <v>817688.10247855203</v>
      </c>
      <c r="I644" s="294">
        <v>947658.48836816999</v>
      </c>
    </row>
    <row r="645" spans="1:9">
      <c r="A645" s="376" t="s">
        <v>152</v>
      </c>
      <c r="B645" s="47"/>
      <c r="C645" s="296">
        <v>-76860.792035594</v>
      </c>
      <c r="D645" s="296">
        <v>-111962.140920911</v>
      </c>
      <c r="E645" s="296">
        <v>-444516.45748329401</v>
      </c>
      <c r="F645" s="296">
        <v>-81070.795621344005</v>
      </c>
      <c r="G645" s="296">
        <v>-196715.46317612799</v>
      </c>
      <c r="H645" s="296">
        <v>-108420.657216732</v>
      </c>
      <c r="I645" s="296">
        <v>-58309.54146909</v>
      </c>
    </row>
    <row r="646" spans="1:9">
      <c r="A646" s="389" t="s">
        <v>36</v>
      </c>
      <c r="B646" s="297"/>
      <c r="C646" s="294">
        <v>754317.77310751297</v>
      </c>
      <c r="D646" s="294">
        <v>691652.42714513105</v>
      </c>
      <c r="E646" s="294">
        <v>3097008.9879107359</v>
      </c>
      <c r="F646" s="294">
        <v>894254.66535802104</v>
      </c>
      <c r="G646" s="294">
        <v>604137.93039181503</v>
      </c>
      <c r="H646" s="294">
        <v>709267.44526181999</v>
      </c>
      <c r="I646" s="294">
        <v>889348.94689907995</v>
      </c>
    </row>
    <row r="647" spans="1:9">
      <c r="A647" s="377" t="s">
        <v>81</v>
      </c>
      <c r="B647" s="53"/>
      <c r="C647" s="56">
        <v>1454.541419182</v>
      </c>
      <c r="D647" s="56">
        <v>1474.9290933</v>
      </c>
      <c r="E647" s="56">
        <v>5660.7758663109998</v>
      </c>
      <c r="F647" s="56">
        <v>1361.9847110329999</v>
      </c>
      <c r="G647" s="56">
        <v>1905.293536313</v>
      </c>
      <c r="H647" s="56">
        <v>916.69679724900004</v>
      </c>
      <c r="I647" s="56">
        <v>1476.800821716</v>
      </c>
    </row>
    <row r="648" spans="1:9">
      <c r="A648" s="377" t="s">
        <v>37</v>
      </c>
      <c r="B648" s="53"/>
      <c r="C648" s="56">
        <v>-56.345219999999998</v>
      </c>
      <c r="D648" s="56">
        <v>-2.6448100000000001</v>
      </c>
      <c r="E648" s="56">
        <v>896.18368999999996</v>
      </c>
      <c r="F648" s="56">
        <v>900.36006999999995</v>
      </c>
      <c r="G648" s="56">
        <v>-0.93164999999999998</v>
      </c>
      <c r="H648" s="56">
        <v>0.60868</v>
      </c>
      <c r="I648" s="56">
        <v>-3.8534099999999998</v>
      </c>
    </row>
    <row r="649" spans="1:9">
      <c r="A649" s="386" t="s">
        <v>38</v>
      </c>
      <c r="B649" s="51"/>
      <c r="C649" s="294">
        <v>755715.96930669504</v>
      </c>
      <c r="D649" s="294">
        <v>693124.71142843098</v>
      </c>
      <c r="E649" s="294">
        <v>3103565.9474670468</v>
      </c>
      <c r="F649" s="294">
        <v>896517.01013905404</v>
      </c>
      <c r="G649" s="294">
        <v>606042.29227812798</v>
      </c>
      <c r="H649" s="294">
        <v>710184.75073906896</v>
      </c>
      <c r="I649" s="294">
        <v>890821.89431079605</v>
      </c>
    </row>
    <row r="650" spans="1:9">
      <c r="A650" s="378"/>
      <c r="B650" s="289"/>
      <c r="C650" s="294"/>
      <c r="D650" s="294"/>
      <c r="E650" s="294"/>
      <c r="F650" s="294"/>
      <c r="G650" s="294"/>
      <c r="H650" s="294"/>
      <c r="I650" s="294"/>
    </row>
    <row r="651" spans="1:9">
      <c r="A651" s="379" t="s">
        <v>193</v>
      </c>
      <c r="B651" s="380"/>
      <c r="C651" s="382">
        <v>0.4628848766362641</v>
      </c>
      <c r="D651" s="382">
        <v>0.46902191099374624</v>
      </c>
      <c r="E651" s="382">
        <v>0.44257665831796622</v>
      </c>
      <c r="F651" s="382">
        <v>0.41889193596906749</v>
      </c>
      <c r="G651" s="382">
        <v>0.4626509945772912</v>
      </c>
      <c r="H651" s="382">
        <v>0.45707898394387575</v>
      </c>
      <c r="I651" s="382">
        <v>0.43542277516569422</v>
      </c>
    </row>
    <row r="652" spans="1:9">
      <c r="A652" s="376" t="s">
        <v>221</v>
      </c>
      <c r="B652" s="47"/>
      <c r="C652" s="290">
        <v>218386995.75093183</v>
      </c>
      <c r="D652" s="290">
        <v>206449108.37790269</v>
      </c>
      <c r="E652" s="290">
        <v>176503834.39679843</v>
      </c>
      <c r="F652" s="290">
        <v>174373080.34734389</v>
      </c>
      <c r="G652" s="290">
        <v>172305525.76255822</v>
      </c>
      <c r="H652" s="290">
        <v>176267422.11887935</v>
      </c>
      <c r="I652" s="290">
        <v>183069309.3584123</v>
      </c>
    </row>
    <row r="653" spans="1:9">
      <c r="A653" s="376" t="s">
        <v>198</v>
      </c>
      <c r="B653" s="47"/>
      <c r="C653" s="290">
        <v>214199108.66351226</v>
      </c>
      <c r="D653" s="290">
        <v>203674538.0653533</v>
      </c>
      <c r="E653" s="290">
        <v>179411475.45040852</v>
      </c>
      <c r="F653" s="290">
        <v>173992813.04155749</v>
      </c>
      <c r="G653" s="290">
        <v>175515462.67871189</v>
      </c>
      <c r="H653" s="290">
        <v>181562849.96422225</v>
      </c>
      <c r="I653" s="290">
        <v>186574776.11714241</v>
      </c>
    </row>
    <row r="654" spans="1:9">
      <c r="A654" s="376" t="s">
        <v>195</v>
      </c>
      <c r="B654" s="47"/>
      <c r="C654" s="290">
        <v>248436096.28000003</v>
      </c>
      <c r="D654" s="290">
        <v>235566807.64674696</v>
      </c>
      <c r="E654" s="290">
        <v>226357466.18750262</v>
      </c>
      <c r="F654" s="290">
        <v>232720540.40500018</v>
      </c>
      <c r="G654" s="290">
        <v>223555672.84500024</v>
      </c>
      <c r="H654" s="290">
        <v>219178501</v>
      </c>
      <c r="I654" s="290">
        <v>229975150.50000998</v>
      </c>
    </row>
    <row r="655" spans="1:9">
      <c r="A655" s="376" t="s">
        <v>196</v>
      </c>
      <c r="B655" s="47"/>
      <c r="C655" s="298">
        <v>14.353148809099757</v>
      </c>
      <c r="D655" s="298">
        <v>21.988441360302108</v>
      </c>
      <c r="E655" s="298">
        <v>24.776382884671094</v>
      </c>
      <c r="F655" s="298">
        <v>18.637751223665436</v>
      </c>
      <c r="G655" s="298">
        <v>44.831531119564303</v>
      </c>
      <c r="H655" s="298">
        <v>23.88608842350553</v>
      </c>
      <c r="I655" s="298">
        <v>12.501055648053926</v>
      </c>
    </row>
    <row r="656" spans="1:9">
      <c r="A656" s="376" t="s">
        <v>101</v>
      </c>
      <c r="B656" s="47"/>
      <c r="C656" s="291">
        <v>17964641.813311692</v>
      </c>
      <c r="D656" s="291">
        <v>18022765.82241701</v>
      </c>
      <c r="E656" s="291">
        <v>17367231.07300549</v>
      </c>
      <c r="F656" s="291">
        <v>17367231.07300549</v>
      </c>
      <c r="G656" s="291">
        <v>17585427.300480608</v>
      </c>
      <c r="H656" s="291">
        <v>17856390.105713982</v>
      </c>
      <c r="I656" s="291">
        <v>18179795.078931548</v>
      </c>
    </row>
    <row r="657" spans="1:9">
      <c r="A657" s="376" t="s">
        <v>197</v>
      </c>
      <c r="B657" s="47"/>
      <c r="C657" s="291">
        <v>152315654.83516073</v>
      </c>
      <c r="D657" s="291">
        <v>144533845.24221498</v>
      </c>
      <c r="E657" s="291">
        <v>143126033.97059271</v>
      </c>
      <c r="F657" s="291">
        <v>143126033.97059271</v>
      </c>
      <c r="G657" s="291">
        <v>144656016.16893855</v>
      </c>
      <c r="H657" s="291">
        <v>143343280.00650093</v>
      </c>
      <c r="I657" s="291">
        <v>152148660.89759311</v>
      </c>
    </row>
    <row r="658" spans="1:9">
      <c r="A658" s="383"/>
      <c r="B658" s="293"/>
      <c r="C658"/>
      <c r="D658"/>
      <c r="E658"/>
      <c r="F658"/>
      <c r="G658"/>
      <c r="H658"/>
      <c r="I658"/>
    </row>
    <row r="659" spans="1:9">
      <c r="A659" s="404" t="s">
        <v>9</v>
      </c>
      <c r="B659" s="384"/>
      <c r="C659" s="374" t="s">
        <v>392</v>
      </c>
      <c r="D659" s="374" t="s">
        <v>374</v>
      </c>
      <c r="E659" s="374" t="s">
        <v>363</v>
      </c>
      <c r="F659" s="374" t="s">
        <v>364</v>
      </c>
      <c r="G659" s="374" t="s">
        <v>356</v>
      </c>
      <c r="H659" s="374" t="s">
        <v>343</v>
      </c>
      <c r="I659" s="374" t="s">
        <v>291</v>
      </c>
    </row>
    <row r="660" spans="1:9">
      <c r="A660" s="401" t="s">
        <v>214</v>
      </c>
      <c r="B660" s="385"/>
      <c r="C660" s="388"/>
      <c r="D660" s="388"/>
      <c r="E660" s="388"/>
      <c r="F660" s="388"/>
      <c r="G660" s="388"/>
      <c r="H660" s="388"/>
      <c r="I660" s="388"/>
    </row>
    <row r="661" spans="1:9">
      <c r="A661" s="386" t="s">
        <v>32</v>
      </c>
      <c r="B661" s="51"/>
      <c r="C661" s="305">
        <v>2809601.909913375</v>
      </c>
      <c r="D661" s="305">
        <v>2884235.452613241</v>
      </c>
      <c r="E661" s="305">
        <v>9468784.9363819286</v>
      </c>
      <c r="F661" s="305">
        <v>2069290.8438011869</v>
      </c>
      <c r="G661" s="305">
        <v>2194168.6639917488</v>
      </c>
      <c r="H661" s="305">
        <v>2391605.4806833919</v>
      </c>
      <c r="I661" s="305">
        <v>2813719.9479056001</v>
      </c>
    </row>
    <row r="662" spans="1:9">
      <c r="A662" s="407" t="s">
        <v>103</v>
      </c>
      <c r="B662" s="52"/>
      <c r="C662" s="306">
        <v>1404000</v>
      </c>
      <c r="D662" s="306">
        <v>1626741</v>
      </c>
      <c r="E662" s="306">
        <v>5417971.5298713529</v>
      </c>
      <c r="F662" s="306">
        <v>1159889.336797639</v>
      </c>
      <c r="G662" s="306">
        <v>1221584.4902414824</v>
      </c>
      <c r="H662" s="306">
        <v>1409744.1861610392</v>
      </c>
      <c r="I662" s="306">
        <v>1626753.5166711926</v>
      </c>
    </row>
    <row r="663" spans="1:9">
      <c r="A663" s="407" t="s">
        <v>104</v>
      </c>
      <c r="B663" s="52"/>
      <c r="C663" s="306">
        <v>1406000</v>
      </c>
      <c r="D663" s="306">
        <v>1257495</v>
      </c>
      <c r="E663" s="306">
        <v>4050795.3815276297</v>
      </c>
      <c r="F663" s="306">
        <v>909394.66651111608</v>
      </c>
      <c r="G663" s="306">
        <v>972577.86197316961</v>
      </c>
      <c r="H663" s="306">
        <v>981855.43729437585</v>
      </c>
      <c r="I663" s="306">
        <v>1186967.4157489683</v>
      </c>
    </row>
    <row r="664" spans="1:9">
      <c r="A664" s="377" t="s">
        <v>33</v>
      </c>
      <c r="B664" s="53"/>
      <c r="C664" s="296">
        <v>-1541272.911108989</v>
      </c>
      <c r="D664" s="296">
        <v>-1636009.5846941569</v>
      </c>
      <c r="E664" s="296">
        <v>-6073584.5003146091</v>
      </c>
      <c r="F664" s="296">
        <v>-1674677.428461611</v>
      </c>
      <c r="G664" s="296">
        <v>-1369885.943999439</v>
      </c>
      <c r="H664" s="296">
        <v>-1330834.0159638161</v>
      </c>
      <c r="I664" s="296">
        <v>-1698187.111889743</v>
      </c>
    </row>
    <row r="665" spans="1:9">
      <c r="A665" s="386" t="s">
        <v>34</v>
      </c>
      <c r="B665" s="51"/>
      <c r="C665" s="294">
        <v>1268328.998804386</v>
      </c>
      <c r="D665" s="294">
        <v>1248225.8679190839</v>
      </c>
      <c r="E665" s="294">
        <v>3395200.436067319</v>
      </c>
      <c r="F665" s="294">
        <v>394613.41533957602</v>
      </c>
      <c r="G665" s="294">
        <v>824282.71999231004</v>
      </c>
      <c r="H665" s="294">
        <v>1060771.4647195761</v>
      </c>
      <c r="I665" s="294">
        <v>1115532.8360158571</v>
      </c>
    </row>
    <row r="666" spans="1:9">
      <c r="A666" s="376" t="s">
        <v>152</v>
      </c>
      <c r="B666" s="47"/>
      <c r="C666" s="296">
        <v>-17615.123790322999</v>
      </c>
      <c r="D666" s="296">
        <v>603.85398015099997</v>
      </c>
      <c r="E666" s="296">
        <v>-7598.7969702990003</v>
      </c>
      <c r="F666" s="296">
        <v>-2218.1872047070001</v>
      </c>
      <c r="G666" s="296">
        <v>4183.3885409900004</v>
      </c>
      <c r="H666" s="296">
        <v>-3299.675533399</v>
      </c>
      <c r="I666" s="296">
        <v>-6264.3227731830002</v>
      </c>
    </row>
    <row r="667" spans="1:9">
      <c r="A667" s="386" t="s">
        <v>36</v>
      </c>
      <c r="B667" s="51"/>
      <c r="C667" s="294">
        <v>1250713.875014063</v>
      </c>
      <c r="D667" s="294">
        <v>1248829.7218992349</v>
      </c>
      <c r="E667" s="294">
        <v>3387601.63909702</v>
      </c>
      <c r="F667" s="294">
        <v>392395.22813486902</v>
      </c>
      <c r="G667" s="294">
        <v>828466.10853329999</v>
      </c>
      <c r="H667" s="294">
        <v>1057471.7891861771</v>
      </c>
      <c r="I667" s="294">
        <v>1109268.5132426741</v>
      </c>
    </row>
    <row r="668" spans="1:9">
      <c r="A668" s="376" t="s">
        <v>81</v>
      </c>
      <c r="B668" s="47"/>
      <c r="C668" s="296">
        <v>291.886786546</v>
      </c>
      <c r="D668" s="296">
        <v>307.93833338399998</v>
      </c>
      <c r="E668" s="296">
        <v>4835.7638621710003</v>
      </c>
      <c r="F668" s="296">
        <v>3748.7203242549999</v>
      </c>
      <c r="G668" s="296">
        <v>586.19269298300003</v>
      </c>
      <c r="H668" s="296">
        <v>238.62337831599999</v>
      </c>
      <c r="I668" s="296">
        <v>262.227466617</v>
      </c>
    </row>
    <row r="669" spans="1:9">
      <c r="A669" s="377" t="s">
        <v>37</v>
      </c>
      <c r="B669" s="53"/>
      <c r="C669" s="296">
        <v>-210.655124699</v>
      </c>
      <c r="D669" s="296">
        <v>2.763828738</v>
      </c>
      <c r="E669" s="296">
        <v>1799.060705809</v>
      </c>
      <c r="F669" s="296">
        <v>-751.63357015700001</v>
      </c>
      <c r="G669" s="296">
        <v>-217.27725058600001</v>
      </c>
      <c r="H669" s="296">
        <v>-265.222598957</v>
      </c>
      <c r="I669" s="296">
        <v>3033.1941255090001</v>
      </c>
    </row>
    <row r="670" spans="1:9">
      <c r="A670" s="386" t="s">
        <v>38</v>
      </c>
      <c r="B670" s="51"/>
      <c r="C670" s="294">
        <v>1250795.1066759101</v>
      </c>
      <c r="D670" s="294">
        <v>1249140.424061357</v>
      </c>
      <c r="E670" s="294">
        <v>3394236.4636650002</v>
      </c>
      <c r="F670" s="294">
        <v>395392.31488896703</v>
      </c>
      <c r="G670" s="294">
        <v>828835.023975697</v>
      </c>
      <c r="H670" s="294">
        <v>1057445.1899655359</v>
      </c>
      <c r="I670" s="294">
        <v>1112563.9348348</v>
      </c>
    </row>
    <row r="671" spans="1:9">
      <c r="A671" s="378"/>
      <c r="B671" s="289"/>
      <c r="C671" s="294">
        <v>0</v>
      </c>
      <c r="D671" s="294">
        <v>0</v>
      </c>
      <c r="E671" s="294">
        <v>0</v>
      </c>
      <c r="F671" s="294">
        <v>0</v>
      </c>
      <c r="G671" s="294">
        <v>0</v>
      </c>
      <c r="H671" s="294">
        <v>0</v>
      </c>
      <c r="I671" s="294">
        <v>0</v>
      </c>
    </row>
    <row r="672" spans="1:9">
      <c r="A672" s="379" t="s">
        <v>193</v>
      </c>
      <c r="B672" s="380"/>
      <c r="C672" s="382">
        <v>0.54857341378889835</v>
      </c>
      <c r="D672" s="382">
        <v>0.5672246983899536</v>
      </c>
      <c r="E672" s="382">
        <v>0.64143230003863172</v>
      </c>
      <c r="F672" s="382">
        <v>0.8093001684506127</v>
      </c>
      <c r="G672" s="382">
        <v>0.62433028348297959</v>
      </c>
      <c r="H672" s="382">
        <v>0.55646051437527877</v>
      </c>
      <c r="I672" s="382">
        <v>0.60353807178066643</v>
      </c>
    </row>
    <row r="673" spans="1:9">
      <c r="A673" s="376" t="s">
        <v>101</v>
      </c>
      <c r="B673" s="47"/>
      <c r="C673" s="291">
        <v>15274211.541352462</v>
      </c>
      <c r="D673" s="291">
        <v>15038572.401006304</v>
      </c>
      <c r="E673" s="291">
        <v>16271465.34315392</v>
      </c>
      <c r="F673" s="291">
        <v>16271465.34315392</v>
      </c>
      <c r="G673" s="291">
        <v>16348564.22091607</v>
      </c>
      <c r="H673" s="291">
        <v>16111966.881215613</v>
      </c>
      <c r="I673" s="291">
        <v>16344522.579438295</v>
      </c>
    </row>
    <row r="674" spans="1:9">
      <c r="A674" s="376" t="s">
        <v>197</v>
      </c>
      <c r="B674" s="47"/>
      <c r="C674" s="291">
        <v>104254638.92309628</v>
      </c>
      <c r="D674" s="291">
        <v>106643004.15354927</v>
      </c>
      <c r="E674" s="291">
        <v>103644634.66952226</v>
      </c>
      <c r="F674" s="291">
        <v>103644634.66952226</v>
      </c>
      <c r="G674" s="291">
        <v>100587563.26452525</v>
      </c>
      <c r="H674" s="291">
        <v>110330342.11774138</v>
      </c>
      <c r="I674" s="291">
        <v>109514519.85172674</v>
      </c>
    </row>
    <row r="675" spans="1:9">
      <c r="A675" s="376"/>
      <c r="B675" s="47"/>
      <c r="C675" s="304"/>
      <c r="D675" s="304"/>
      <c r="E675" s="304"/>
      <c r="F675" s="304"/>
      <c r="G675" s="304"/>
      <c r="H675" s="304"/>
      <c r="I675" s="304"/>
    </row>
    <row r="676" spans="1:9">
      <c r="A676" s="404" t="s">
        <v>9</v>
      </c>
      <c r="B676" s="384"/>
      <c r="C676" s="374" t="s">
        <v>392</v>
      </c>
      <c r="D676" s="374" t="s">
        <v>374</v>
      </c>
      <c r="E676" s="374" t="s">
        <v>363</v>
      </c>
      <c r="F676" s="374" t="s">
        <v>364</v>
      </c>
      <c r="G676" s="374" t="s">
        <v>356</v>
      </c>
      <c r="H676" s="374" t="s">
        <v>343</v>
      </c>
      <c r="I676" s="374" t="s">
        <v>291</v>
      </c>
    </row>
    <row r="677" spans="1:9">
      <c r="A677" s="401" t="s">
        <v>215</v>
      </c>
      <c r="B677" s="385"/>
      <c r="C677" s="388"/>
      <c r="D677" s="388"/>
      <c r="E677" s="388"/>
      <c r="F677" s="388"/>
      <c r="G677" s="388"/>
      <c r="H677" s="388"/>
      <c r="I677" s="388"/>
    </row>
    <row r="678" spans="1:9">
      <c r="A678" s="386" t="s">
        <v>32</v>
      </c>
      <c r="B678" s="51"/>
      <c r="C678" s="294">
        <v>924259.40096626105</v>
      </c>
      <c r="D678" s="294">
        <v>844933.87105120695</v>
      </c>
      <c r="E678" s="294">
        <v>3185384.5135760661</v>
      </c>
      <c r="F678" s="294">
        <v>829997.74302361102</v>
      </c>
      <c r="G678" s="294">
        <v>775249.09154058003</v>
      </c>
      <c r="H678" s="294">
        <v>786671.56187861494</v>
      </c>
      <c r="I678" s="294">
        <v>793466.11713326001</v>
      </c>
    </row>
    <row r="679" spans="1:9">
      <c r="A679" s="377" t="s">
        <v>33</v>
      </c>
      <c r="B679" s="53"/>
      <c r="C679" s="296">
        <v>-578130.27622173703</v>
      </c>
      <c r="D679" s="296">
        <v>-553436.57233748096</v>
      </c>
      <c r="E679" s="296">
        <v>-2188989.2601863849</v>
      </c>
      <c r="F679" s="296">
        <v>-553497.957942168</v>
      </c>
      <c r="G679" s="296">
        <v>-543187.22251786001</v>
      </c>
      <c r="H679" s="296">
        <v>-554937.02050638804</v>
      </c>
      <c r="I679" s="296">
        <v>-537367.05921996897</v>
      </c>
    </row>
    <row r="680" spans="1:9">
      <c r="A680" s="386" t="s">
        <v>34</v>
      </c>
      <c r="B680" s="51"/>
      <c r="C680" s="294">
        <v>346129.12474452402</v>
      </c>
      <c r="D680" s="294">
        <v>291497.29871372599</v>
      </c>
      <c r="E680" s="294">
        <v>996395.25338968099</v>
      </c>
      <c r="F680" s="294">
        <v>276499.78508144303</v>
      </c>
      <c r="G680" s="294">
        <v>232061.86902272</v>
      </c>
      <c r="H680" s="294">
        <v>231734.54137222699</v>
      </c>
      <c r="I680" s="294">
        <v>256099.05791329101</v>
      </c>
    </row>
    <row r="681" spans="1:9">
      <c r="A681" s="376" t="s">
        <v>152</v>
      </c>
      <c r="B681" s="47"/>
      <c r="C681" s="296">
        <v>-343.36946110999997</v>
      </c>
      <c r="D681" s="296">
        <v>519.89469576500005</v>
      </c>
      <c r="E681" s="296">
        <v>-272.03604836300002</v>
      </c>
      <c r="F681" s="296">
        <v>1859.451242371</v>
      </c>
      <c r="G681" s="296">
        <v>-2221.201397669</v>
      </c>
      <c r="H681" s="296">
        <v>222.18167013999999</v>
      </c>
      <c r="I681" s="296">
        <v>-132.467563205</v>
      </c>
    </row>
    <row r="682" spans="1:9">
      <c r="A682" s="386" t="s">
        <v>36</v>
      </c>
      <c r="B682" s="51"/>
      <c r="C682" s="294">
        <v>345785.75528341398</v>
      </c>
      <c r="D682" s="294">
        <v>292017.19340949098</v>
      </c>
      <c r="E682" s="294">
        <v>996123.21734131803</v>
      </c>
      <c r="F682" s="294">
        <v>278359.23632381402</v>
      </c>
      <c r="G682" s="294">
        <v>229840.66762505099</v>
      </c>
      <c r="H682" s="294">
        <v>231956.723042367</v>
      </c>
      <c r="I682" s="294">
        <v>255966.59035008599</v>
      </c>
    </row>
    <row r="683" spans="1:9">
      <c r="A683" s="377" t="s">
        <v>81</v>
      </c>
      <c r="B683" s="53"/>
      <c r="C683" s="56">
        <v>2697.7678528599999</v>
      </c>
      <c r="D683" s="56">
        <v>3479.1647622730002</v>
      </c>
      <c r="E683" s="56">
        <v>9163.7070373799997</v>
      </c>
      <c r="F683" s="56">
        <v>1958.299829073</v>
      </c>
      <c r="G683" s="56">
        <v>-49.304471773000003</v>
      </c>
      <c r="H683" s="56">
        <v>3679.7404131190001</v>
      </c>
      <c r="I683" s="56">
        <v>3574.9712669609999</v>
      </c>
    </row>
    <row r="684" spans="1:9">
      <c r="A684" s="377" t="s">
        <v>37</v>
      </c>
      <c r="B684" s="53"/>
      <c r="C684" s="56">
        <v>92</v>
      </c>
      <c r="D684" s="56">
        <v>374.05</v>
      </c>
      <c r="E684" s="56">
        <v>26.65</v>
      </c>
      <c r="F684" s="56">
        <v>18.100000000000001</v>
      </c>
      <c r="G684" s="56">
        <v>0</v>
      </c>
      <c r="H684" s="56">
        <v>8.5500000000000007</v>
      </c>
      <c r="I684" s="56">
        <v>0</v>
      </c>
    </row>
    <row r="685" spans="1:9">
      <c r="A685" s="386" t="s">
        <v>38</v>
      </c>
      <c r="B685" s="51"/>
      <c r="C685" s="294">
        <v>348575.52313627402</v>
      </c>
      <c r="D685" s="294">
        <v>295870.40817176399</v>
      </c>
      <c r="E685" s="294">
        <v>1005313.574378698</v>
      </c>
      <c r="F685" s="294">
        <v>280335.63615288702</v>
      </c>
      <c r="G685" s="294">
        <v>229791.36315327801</v>
      </c>
      <c r="H685" s="294">
        <v>235645.01345548601</v>
      </c>
      <c r="I685" s="294">
        <v>259541.561617047</v>
      </c>
    </row>
    <row r="686" spans="1:9">
      <c r="A686" s="378"/>
      <c r="B686" s="289"/>
      <c r="C686" s="294"/>
      <c r="D686" s="294"/>
      <c r="E686" s="294"/>
      <c r="F686" s="294"/>
      <c r="G686" s="294"/>
      <c r="H686" s="294"/>
      <c r="I686" s="294"/>
    </row>
    <row r="687" spans="1:9">
      <c r="A687" s="379" t="s">
        <v>193</v>
      </c>
      <c r="B687" s="380"/>
      <c r="C687" s="382">
        <v>0.62550651431549897</v>
      </c>
      <c r="D687" s="382">
        <v>0.65500578364663531</v>
      </c>
      <c r="E687" s="382">
        <v>0.68719780951308762</v>
      </c>
      <c r="F687" s="382">
        <v>0.66686682294559274</v>
      </c>
      <c r="G687" s="382">
        <v>0.70066154020049842</v>
      </c>
      <c r="H687" s="382">
        <v>0.70542402623677902</v>
      </c>
      <c r="I687" s="382">
        <v>0.67724008324569696</v>
      </c>
    </row>
    <row r="688" spans="1:9">
      <c r="A688" s="376" t="s">
        <v>204</v>
      </c>
      <c r="B688" s="47"/>
      <c r="C688" s="290">
        <v>15298353322.855101</v>
      </c>
      <c r="D688" s="290">
        <v>14317769630.006901</v>
      </c>
      <c r="E688" s="290">
        <v>14193334623.985569</v>
      </c>
      <c r="F688" s="290">
        <v>14193334623.985569</v>
      </c>
      <c r="G688" s="290">
        <v>14912246345.706961</v>
      </c>
      <c r="H688" s="290">
        <v>14879676820.582663</v>
      </c>
      <c r="I688" s="290">
        <v>14283566867.194889</v>
      </c>
    </row>
    <row r="689" spans="1:9">
      <c r="A689" s="376" t="s">
        <v>205</v>
      </c>
      <c r="B689" s="47"/>
      <c r="C689" s="290">
        <v>2991410140.6201</v>
      </c>
      <c r="D689" s="290">
        <v>3160329628.3083601</v>
      </c>
      <c r="E689" s="290">
        <v>3124205851.4820952</v>
      </c>
      <c r="F689" s="290">
        <v>3124205851.4820952</v>
      </c>
      <c r="G689" s="290">
        <v>2878906020.1495414</v>
      </c>
      <c r="H689" s="290">
        <v>2781667621.4140429</v>
      </c>
      <c r="I689" s="290">
        <v>2716764156.7357302</v>
      </c>
    </row>
    <row r="690" spans="1:9">
      <c r="A690" s="376" t="s">
        <v>206</v>
      </c>
      <c r="B690" s="47"/>
      <c r="C690" s="303">
        <v>56109.29146</v>
      </c>
      <c r="D690" s="303">
        <v>54274.417999999998</v>
      </c>
      <c r="E690" s="303">
        <v>195774.9</v>
      </c>
      <c r="F690" s="303">
        <v>52701.090999999986</v>
      </c>
      <c r="G690" s="303">
        <v>48156.222000000009</v>
      </c>
      <c r="H690" s="303">
        <v>48427.7</v>
      </c>
      <c r="I690" s="303">
        <v>46489.887000000002</v>
      </c>
    </row>
    <row r="691" spans="1:9">
      <c r="A691" s="376" t="s">
        <v>101</v>
      </c>
      <c r="B691" s="47"/>
      <c r="C691" s="291">
        <v>1563839.0025287881</v>
      </c>
      <c r="D691" s="291">
        <v>1474788.79499632</v>
      </c>
      <c r="E691" s="291">
        <v>1684628.8117466574</v>
      </c>
      <c r="F691" s="291">
        <v>1684628.8117466574</v>
      </c>
      <c r="G691" s="291">
        <v>1756675.0297303917</v>
      </c>
      <c r="H691" s="291">
        <v>1769039.5678400556</v>
      </c>
      <c r="I691" s="291">
        <v>1771500.8996412749</v>
      </c>
    </row>
    <row r="692" spans="1:9">
      <c r="A692" s="376" t="s">
        <v>197</v>
      </c>
      <c r="B692" s="47"/>
      <c r="C692" s="291">
        <v>12688539.991188763</v>
      </c>
      <c r="D692" s="291">
        <v>13021542.333460031</v>
      </c>
      <c r="E692" s="291">
        <v>11486042.353725009</v>
      </c>
      <c r="F692" s="291">
        <v>11486042.353725009</v>
      </c>
      <c r="G692" s="291">
        <v>11447008.08140252</v>
      </c>
      <c r="H692" s="291">
        <v>13641161.082817487</v>
      </c>
      <c r="I692" s="291">
        <v>14099908.53306878</v>
      </c>
    </row>
    <row r="693" spans="1:9">
      <c r="A693" s="376"/>
      <c r="B693" s="47"/>
      <c r="C693" s="302"/>
      <c r="D693" s="302"/>
      <c r="E693" s="302"/>
      <c r="F693" s="302"/>
      <c r="G693" s="302"/>
      <c r="H693" s="302"/>
      <c r="I693" s="302"/>
    </row>
    <row r="694" spans="1:9">
      <c r="A694" s="307" t="s">
        <v>9</v>
      </c>
      <c r="B694" s="283"/>
      <c r="C694" s="308" t="s">
        <v>392</v>
      </c>
      <c r="D694" s="308" t="s">
        <v>374</v>
      </c>
      <c r="E694" s="308" t="s">
        <v>363</v>
      </c>
      <c r="F694" s="308" t="s">
        <v>364</v>
      </c>
      <c r="G694" s="308" t="s">
        <v>356</v>
      </c>
      <c r="H694" s="308" t="s">
        <v>343</v>
      </c>
      <c r="I694" s="308" t="s">
        <v>291</v>
      </c>
    </row>
    <row r="695" spans="1:9">
      <c r="A695" s="51" t="s">
        <v>432</v>
      </c>
      <c r="B695" s="51"/>
      <c r="C695" s="51"/>
      <c r="D695" s="51"/>
      <c r="E695" s="51"/>
      <c r="F695" s="51"/>
      <c r="G695" s="51"/>
      <c r="H695" s="51"/>
      <c r="I695" s="51"/>
    </row>
    <row r="696" spans="1:9">
      <c r="A696" s="51" t="s">
        <v>32</v>
      </c>
      <c r="B696" s="51"/>
      <c r="C696" s="54">
        <v>-76881.335732409003</v>
      </c>
      <c r="D696" s="54">
        <v>-19070.985391901002</v>
      </c>
      <c r="E696" s="54">
        <v>-1419592.329409027</v>
      </c>
      <c r="F696" s="54">
        <v>-400450.22811260202</v>
      </c>
      <c r="G696" s="54">
        <v>-408913.48863604397</v>
      </c>
      <c r="H696" s="54">
        <v>-258999.58879839102</v>
      </c>
      <c r="I696" s="54">
        <v>-351229.02386199002</v>
      </c>
    </row>
    <row r="697" spans="1:9">
      <c r="A697" s="61" t="s">
        <v>241</v>
      </c>
      <c r="B697" s="51"/>
      <c r="C697" s="55">
        <v>42239.061703047002</v>
      </c>
      <c r="D697" s="55">
        <v>-39118.696074066997</v>
      </c>
      <c r="E697" s="55">
        <v>-40690.922276568999</v>
      </c>
      <c r="F697" s="55">
        <v>-30905.900048549</v>
      </c>
      <c r="G697" s="55">
        <v>14018.300920443</v>
      </c>
      <c r="H697" s="55">
        <v>-4002.545986742</v>
      </c>
      <c r="I697" s="55">
        <v>-19800.777161720998</v>
      </c>
    </row>
    <row r="698" spans="1:9">
      <c r="A698" s="61" t="s">
        <v>242</v>
      </c>
      <c r="B698" s="51"/>
      <c r="C698" s="55">
        <v>-309907.49710009299</v>
      </c>
      <c r="D698" s="55">
        <v>-321607.04167021601</v>
      </c>
      <c r="E698" s="55">
        <v>-1165361.35376036</v>
      </c>
      <c r="F698" s="55">
        <v>-288918.16893710999</v>
      </c>
      <c r="G698" s="55">
        <v>-288336.20520132198</v>
      </c>
      <c r="H698" s="55">
        <v>-299371.77085815702</v>
      </c>
      <c r="I698" s="55">
        <v>-288735.20876377099</v>
      </c>
    </row>
    <row r="699" spans="1:9">
      <c r="A699" s="53" t="s">
        <v>33</v>
      </c>
      <c r="B699" s="53"/>
      <c r="C699" s="56">
        <v>5678.366406118992</v>
      </c>
      <c r="D699" s="56">
        <v>-106221.46260252097</v>
      </c>
      <c r="E699" s="56">
        <v>-101335.06526769901</v>
      </c>
      <c r="F699" s="56">
        <v>-136255.45609675098</v>
      </c>
      <c r="G699" s="56">
        <v>-13145.842170239026</v>
      </c>
      <c r="H699" s="56">
        <v>47739.409337456018</v>
      </c>
      <c r="I699" s="56">
        <v>326.82366183500562</v>
      </c>
    </row>
    <row r="700" spans="1:9">
      <c r="A700" s="52" t="s">
        <v>234</v>
      </c>
      <c r="B700" s="52"/>
      <c r="C700" s="62">
        <v>-130228.876775846</v>
      </c>
      <c r="D700" s="62">
        <v>-261513.443992582</v>
      </c>
      <c r="E700" s="62">
        <v>-600686.15039114002</v>
      </c>
      <c r="F700" s="62">
        <v>-191751.53619978298</v>
      </c>
      <c r="G700" s="62">
        <v>-154018.47753122399</v>
      </c>
      <c r="H700" s="62">
        <v>-148418.48932596901</v>
      </c>
      <c r="I700" s="62">
        <v>-106497.64733416401</v>
      </c>
    </row>
    <row r="701" spans="1:9">
      <c r="A701" s="52" t="s">
        <v>242</v>
      </c>
      <c r="B701" s="52"/>
      <c r="C701" s="62">
        <v>309907.49710009299</v>
      </c>
      <c r="D701" s="62">
        <v>321607.04167021601</v>
      </c>
      <c r="E701" s="62">
        <v>1165361.35376036</v>
      </c>
      <c r="F701" s="62">
        <v>288918.16893710999</v>
      </c>
      <c r="G701" s="62">
        <v>288336.20520132198</v>
      </c>
      <c r="H701" s="62">
        <v>299371.77085815702</v>
      </c>
      <c r="I701" s="62">
        <v>288735.20876377099</v>
      </c>
    </row>
    <row r="702" spans="1:9">
      <c r="A702" s="51" t="s">
        <v>34</v>
      </c>
      <c r="B702" s="51"/>
      <c r="C702" s="54">
        <v>-71202.969326290011</v>
      </c>
      <c r="D702" s="54">
        <v>-125292.44799442198</v>
      </c>
      <c r="E702" s="54">
        <v>-1520927.3946767261</v>
      </c>
      <c r="F702" s="54">
        <v>-536705.68420935306</v>
      </c>
      <c r="G702" s="54">
        <v>-422059.33080628299</v>
      </c>
      <c r="H702" s="54">
        <v>-211260.179460935</v>
      </c>
      <c r="I702" s="54">
        <v>-350902.20020015503</v>
      </c>
    </row>
    <row r="703" spans="1:9">
      <c r="A703" s="47" t="s">
        <v>35</v>
      </c>
      <c r="B703" s="47"/>
      <c r="C703" s="56">
        <v>-87051.040307898002</v>
      </c>
      <c r="D703" s="56">
        <v>-53703.428311983007</v>
      </c>
      <c r="E703" s="56">
        <v>-44974.524190713004</v>
      </c>
      <c r="F703" s="56">
        <v>-8682.8859414819999</v>
      </c>
      <c r="G703" s="56">
        <v>-9227.1275127629997</v>
      </c>
      <c r="H703" s="56">
        <v>-20105.196221820002</v>
      </c>
      <c r="I703" s="56">
        <v>-6959.3145146479992</v>
      </c>
    </row>
    <row r="704" spans="1:9">
      <c r="A704" s="47" t="s">
        <v>375</v>
      </c>
      <c r="B704" s="165"/>
      <c r="C704" s="56">
        <v>-58883.343813444997</v>
      </c>
      <c r="D704" s="56">
        <v>-219438.00237822201</v>
      </c>
      <c r="E704" s="56">
        <v>13397.598464844001</v>
      </c>
      <c r="F704" s="56">
        <v>13331.092436864001</v>
      </c>
      <c r="G704" s="56">
        <v>700.21620963199996</v>
      </c>
      <c r="H704" s="56">
        <v>-1083.4067846089999</v>
      </c>
      <c r="I704" s="56">
        <v>449.69660295699998</v>
      </c>
    </row>
    <row r="705" spans="1:9">
      <c r="A705" s="51" t="s">
        <v>36</v>
      </c>
      <c r="B705" s="51"/>
      <c r="C705" s="54">
        <v>-217137.35344763301</v>
      </c>
      <c r="D705" s="54">
        <v>-398433.87868462701</v>
      </c>
      <c r="E705" s="54">
        <v>-1552504.320402595</v>
      </c>
      <c r="F705" s="54">
        <v>-532057.47771397105</v>
      </c>
      <c r="G705" s="54">
        <v>-430586.24210941402</v>
      </c>
      <c r="H705" s="54">
        <v>-232448.78246736401</v>
      </c>
      <c r="I705" s="54">
        <v>-357411.81811184605</v>
      </c>
    </row>
    <row r="706" spans="1:9">
      <c r="A706" s="47" t="s">
        <v>81</v>
      </c>
      <c r="B706" s="47"/>
      <c r="C706" s="56">
        <v>14507.746654338</v>
      </c>
      <c r="D706" s="56">
        <v>28565.420075204001</v>
      </c>
      <c r="E706" s="56">
        <v>148547.11281676902</v>
      </c>
      <c r="F706" s="56">
        <v>47352.058727391006</v>
      </c>
      <c r="G706" s="56">
        <v>55339.022288832006</v>
      </c>
      <c r="H706" s="56">
        <v>21632.587317956</v>
      </c>
      <c r="I706" s="56">
        <v>24223.444482589999</v>
      </c>
    </row>
    <row r="707" spans="1:9">
      <c r="A707" s="53" t="s">
        <v>37</v>
      </c>
      <c r="B707" s="53"/>
      <c r="C707" s="56">
        <v>851654.05192031804</v>
      </c>
      <c r="D707" s="56">
        <v>372405.29074118304</v>
      </c>
      <c r="E707" s="56">
        <v>69262.345756903</v>
      </c>
      <c r="F707" s="56">
        <v>-4331.8330311890004</v>
      </c>
      <c r="G707" s="56">
        <v>756.93736889100001</v>
      </c>
      <c r="H707" s="56">
        <v>5147.9863332959994</v>
      </c>
      <c r="I707" s="56">
        <v>67689.255085904995</v>
      </c>
    </row>
    <row r="708" spans="1:9">
      <c r="A708" s="51" t="s">
        <v>38</v>
      </c>
      <c r="B708" s="51"/>
      <c r="C708" s="54">
        <v>649024.44512702303</v>
      </c>
      <c r="D708" s="54">
        <v>2536.8321317600203</v>
      </c>
      <c r="E708" s="54">
        <v>-1334694.861828923</v>
      </c>
      <c r="F708" s="54">
        <v>-489037.25201776903</v>
      </c>
      <c r="G708" s="54">
        <v>-374490.28245169099</v>
      </c>
      <c r="H708" s="54">
        <v>-205668.20881611202</v>
      </c>
      <c r="I708" s="54">
        <v>-265499.11854335107</v>
      </c>
    </row>
    <row r="709" spans="1:9">
      <c r="A709" s="268"/>
      <c r="B709" s="268"/>
      <c r="C709" s="269"/>
      <c r="D709" s="269"/>
      <c r="E709" s="269"/>
      <c r="F709" s="269"/>
      <c r="G709" s="269"/>
      <c r="H709" s="269"/>
      <c r="I709" s="269"/>
    </row>
    <row r="710" spans="1:9">
      <c r="A710" s="47" t="s">
        <v>101</v>
      </c>
      <c r="B710" s="47"/>
      <c r="C710" s="58">
        <v>3413276.1850737915</v>
      </c>
      <c r="D710" s="58">
        <v>3637612.9682670161</v>
      </c>
      <c r="E710" s="58">
        <v>3562185.6397420419</v>
      </c>
      <c r="F710" s="58">
        <v>3562185.6397420419</v>
      </c>
      <c r="G710" s="58">
        <v>3355057.9310629144</v>
      </c>
      <c r="H710" s="58">
        <v>2940481.223803482</v>
      </c>
      <c r="I710" s="58">
        <v>2883365.6078769281</v>
      </c>
    </row>
    <row r="711" spans="1:9">
      <c r="A711" s="47" t="s">
        <v>197</v>
      </c>
      <c r="B711" s="47"/>
      <c r="C711" s="58">
        <v>20989532.051841773</v>
      </c>
      <c r="D711" s="58">
        <v>19006127.587017041</v>
      </c>
      <c r="E711" s="58">
        <v>23817248.137270819</v>
      </c>
      <c r="F711" s="58">
        <v>23817248.137270819</v>
      </c>
      <c r="G711" s="58">
        <v>28636380.595530383</v>
      </c>
      <c r="H711" s="58">
        <v>32270862.242682993</v>
      </c>
      <c r="I711" s="58">
        <v>17426496.488299787</v>
      </c>
    </row>
  </sheetData>
  <mergeCells count="1">
    <mergeCell ref="J4:Q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5:CF250"/>
  <sheetViews>
    <sheetView showGridLines="0" zoomScale="130" zoomScaleNormal="130" zoomScaleSheetLayoutView="80" workbookViewId="0">
      <selection activeCell="O193" sqref="O193"/>
    </sheetView>
  </sheetViews>
  <sheetFormatPr baseColWidth="10" defaultColWidth="10.42578125" defaultRowHeight="13.5"/>
  <cols>
    <col min="1" max="1" width="48" style="93" customWidth="1"/>
    <col min="2" max="10" width="10.42578125" style="59"/>
    <col min="11" max="84" width="10.42578125" style="57"/>
    <col min="85" max="16384" width="10.42578125" style="94"/>
  </cols>
  <sheetData>
    <row r="5" spans="1:9">
      <c r="A5" s="387" t="s">
        <v>9</v>
      </c>
      <c r="B5" s="165"/>
      <c r="C5" s="374" t="s">
        <v>392</v>
      </c>
      <c r="D5" s="374" t="s">
        <v>374</v>
      </c>
      <c r="E5" s="374" t="s">
        <v>363</v>
      </c>
      <c r="F5" s="374" t="s">
        <v>364</v>
      </c>
      <c r="G5" s="374" t="s">
        <v>356</v>
      </c>
      <c r="H5" s="374" t="s">
        <v>343</v>
      </c>
      <c r="I5" s="374" t="s">
        <v>291</v>
      </c>
    </row>
    <row r="6" spans="1:9">
      <c r="A6" s="371" t="s">
        <v>246</v>
      </c>
      <c r="B6" s="392"/>
      <c r="C6" s="399"/>
      <c r="D6" s="399"/>
      <c r="E6" s="399"/>
      <c r="F6" s="399"/>
      <c r="G6" s="399"/>
      <c r="H6" s="399"/>
      <c r="I6" s="399"/>
    </row>
    <row r="7" spans="1:9">
      <c r="A7" s="373" t="s">
        <v>32</v>
      </c>
      <c r="B7" s="284"/>
      <c r="C7" s="54">
        <v>1812664.1027848369</v>
      </c>
      <c r="D7" s="54">
        <v>1685391.2419133619</v>
      </c>
      <c r="E7" s="54">
        <v>6468697.0510365432</v>
      </c>
      <c r="F7" s="54">
        <v>1654719.570417298</v>
      </c>
      <c r="G7" s="54">
        <v>1604277.544012116</v>
      </c>
      <c r="H7" s="54">
        <v>1641451.3929782731</v>
      </c>
      <c r="I7" s="54">
        <v>1568248.5436288561</v>
      </c>
    </row>
    <row r="8" spans="1:9">
      <c r="A8" s="376" t="s">
        <v>33</v>
      </c>
      <c r="B8" s="47"/>
      <c r="C8" s="56">
        <v>-1123987.8952537421</v>
      </c>
      <c r="D8" s="56">
        <v>-1165292.0034897339</v>
      </c>
      <c r="E8" s="56">
        <v>-4440612.7635733392</v>
      </c>
      <c r="F8" s="56">
        <v>-1121634.399695276</v>
      </c>
      <c r="G8" s="56">
        <v>-1097025.6124233771</v>
      </c>
      <c r="H8" s="56">
        <v>-1084074.900029548</v>
      </c>
      <c r="I8" s="56">
        <v>-1137877.8514251381</v>
      </c>
    </row>
    <row r="9" spans="1:9">
      <c r="A9" s="373" t="s">
        <v>34</v>
      </c>
      <c r="B9" s="284"/>
      <c r="C9" s="54">
        <v>688676.20753109502</v>
      </c>
      <c r="D9" s="54">
        <v>520099.23842362798</v>
      </c>
      <c r="E9" s="54">
        <v>2028084.287463204</v>
      </c>
      <c r="F9" s="54">
        <v>533085.17072202195</v>
      </c>
      <c r="G9" s="54">
        <v>507251.93158873898</v>
      </c>
      <c r="H9" s="54">
        <v>557376.492948725</v>
      </c>
      <c r="I9" s="54">
        <v>430370.692203718</v>
      </c>
    </row>
    <row r="10" spans="1:9">
      <c r="A10" s="376" t="s">
        <v>152</v>
      </c>
      <c r="B10" s="47"/>
      <c r="C10" s="56">
        <v>-142047.37792672499</v>
      </c>
      <c r="D10" s="56">
        <v>-140084.40868957501</v>
      </c>
      <c r="E10" s="56">
        <v>-467871.95676488598</v>
      </c>
      <c r="F10" s="56">
        <v>-134501.292659912</v>
      </c>
      <c r="G10" s="56">
        <v>-88668.883807108999</v>
      </c>
      <c r="H10" s="56">
        <v>-118369.241439006</v>
      </c>
      <c r="I10" s="56">
        <v>-126332.538858859</v>
      </c>
    </row>
    <row r="11" spans="1:9">
      <c r="A11" s="373" t="s">
        <v>36</v>
      </c>
      <c r="B11" s="284"/>
      <c r="C11" s="54">
        <v>546628.82960437005</v>
      </c>
      <c r="D11" s="54">
        <v>380014.829734053</v>
      </c>
      <c r="E11" s="54">
        <v>1560212.3306983181</v>
      </c>
      <c r="F11" s="54">
        <v>398583.87806210999</v>
      </c>
      <c r="G11" s="54">
        <v>418583.04778163001</v>
      </c>
      <c r="H11" s="54">
        <v>439007.251509719</v>
      </c>
      <c r="I11" s="54">
        <v>304038.15334485902</v>
      </c>
    </row>
    <row r="12" spans="1:9">
      <c r="A12" s="376" t="s">
        <v>39</v>
      </c>
      <c r="B12" s="47"/>
      <c r="C12" s="56">
        <v>-305.05896956800001</v>
      </c>
      <c r="D12" s="56">
        <v>-100.500334815</v>
      </c>
      <c r="E12" s="56">
        <v>1531.922795899</v>
      </c>
      <c r="F12" s="56">
        <v>1624.429940922</v>
      </c>
      <c r="G12" s="56">
        <v>116.02480848</v>
      </c>
      <c r="H12" s="56">
        <v>-164.86214406600001</v>
      </c>
      <c r="I12" s="56">
        <v>-43.669809436999998</v>
      </c>
    </row>
    <row r="13" spans="1:9">
      <c r="A13" s="373" t="s">
        <v>38</v>
      </c>
      <c r="B13" s="284"/>
      <c r="C13" s="54">
        <v>546323.77063480194</v>
      </c>
      <c r="D13" s="54">
        <v>379914.32939923799</v>
      </c>
      <c r="E13" s="54">
        <v>1561744.2534942171</v>
      </c>
      <c r="F13" s="54">
        <v>400208.308003032</v>
      </c>
      <c r="G13" s="54">
        <v>418699.07259011001</v>
      </c>
      <c r="H13" s="54">
        <v>438842.38936565298</v>
      </c>
      <c r="I13" s="54">
        <v>303994.48353542201</v>
      </c>
    </row>
    <row r="14" spans="1:9">
      <c r="A14" s="378"/>
      <c r="B14" s="289"/>
      <c r="C14" s="54"/>
      <c r="D14" s="54"/>
      <c r="E14" s="54"/>
      <c r="F14" s="54"/>
      <c r="G14" s="54"/>
      <c r="H14" s="54"/>
      <c r="I14" s="54"/>
    </row>
    <row r="15" spans="1:9">
      <c r="A15" s="379" t="s">
        <v>193</v>
      </c>
      <c r="B15" s="380"/>
      <c r="C15" s="382">
        <v>0.62007511128340553</v>
      </c>
      <c r="D15" s="382">
        <v>0.6914074159818353</v>
      </c>
      <c r="E15" s="382">
        <v>0.68647715738392412</v>
      </c>
      <c r="F15" s="382">
        <v>0.67783956855747762</v>
      </c>
      <c r="G15" s="382">
        <v>0.68381285801697411</v>
      </c>
      <c r="H15" s="382">
        <v>0.66043679676836897</v>
      </c>
      <c r="I15" s="382">
        <v>0.72557239478899194</v>
      </c>
    </row>
    <row r="16" spans="1:9">
      <c r="A16" s="376" t="s">
        <v>101</v>
      </c>
      <c r="B16" s="47"/>
      <c r="C16" s="291">
        <v>13093819.490237344</v>
      </c>
      <c r="D16" s="291">
        <v>13168593.000043318</v>
      </c>
      <c r="E16" s="291">
        <v>13182300.847909579</v>
      </c>
      <c r="F16" s="291">
        <v>13182300.847909579</v>
      </c>
      <c r="G16" s="291">
        <v>13182870.751111222</v>
      </c>
      <c r="H16" s="291">
        <v>13124309.853877196</v>
      </c>
      <c r="I16" s="291">
        <v>13017471.155951183</v>
      </c>
    </row>
    <row r="17" spans="1:9">
      <c r="A17" s="376" t="s">
        <v>197</v>
      </c>
      <c r="B17" s="47"/>
      <c r="C17" s="291">
        <v>98997212.345372617</v>
      </c>
      <c r="D17" s="291">
        <v>98077575.684150323</v>
      </c>
      <c r="E17" s="291">
        <v>98984990.724630773</v>
      </c>
      <c r="F17" s="291">
        <v>98984990.724630773</v>
      </c>
      <c r="G17" s="291">
        <v>100024719.13952266</v>
      </c>
      <c r="H17" s="291">
        <v>101950175.92111917</v>
      </c>
      <c r="I17" s="291">
        <v>101270321.11534734</v>
      </c>
    </row>
    <row r="18" spans="1:9">
      <c r="A18" s="376"/>
      <c r="B18" s="47"/>
      <c r="C18" s="291"/>
      <c r="D18" s="291"/>
      <c r="E18" s="291"/>
      <c r="F18" s="291"/>
      <c r="G18" s="291"/>
      <c r="H18" s="291"/>
      <c r="I18" s="291"/>
    </row>
    <row r="19" spans="1:9">
      <c r="A19" s="369" t="s">
        <v>9</v>
      </c>
      <c r="B19" s="370"/>
      <c r="C19" s="374" t="s">
        <v>392</v>
      </c>
      <c r="D19" s="374" t="s">
        <v>374</v>
      </c>
      <c r="E19" s="374" t="s">
        <v>363</v>
      </c>
      <c r="F19" s="374" t="s">
        <v>364</v>
      </c>
      <c r="G19" s="374" t="s">
        <v>356</v>
      </c>
      <c r="H19" s="374" t="s">
        <v>343</v>
      </c>
      <c r="I19" s="374" t="s">
        <v>291</v>
      </c>
    </row>
    <row r="20" spans="1:9">
      <c r="A20" s="371" t="s">
        <v>229</v>
      </c>
      <c r="B20" s="392"/>
      <c r="C20" s="399"/>
      <c r="D20" s="399"/>
      <c r="E20" s="399"/>
      <c r="F20" s="399"/>
      <c r="G20" s="399"/>
      <c r="H20" s="399"/>
      <c r="I20" s="399"/>
    </row>
    <row r="21" spans="1:9">
      <c r="A21" s="386" t="s">
        <v>32</v>
      </c>
      <c r="B21" s="51"/>
      <c r="C21" s="54">
        <v>652000.68135653797</v>
      </c>
      <c r="D21" s="54">
        <v>701161.02021051396</v>
      </c>
      <c r="E21" s="54">
        <v>2704312.3926140689</v>
      </c>
      <c r="F21" s="54">
        <v>669777.53427471605</v>
      </c>
      <c r="G21" s="54">
        <v>663523.58830294898</v>
      </c>
      <c r="H21" s="54">
        <v>666056.03138374002</v>
      </c>
      <c r="I21" s="54">
        <v>704955.238652664</v>
      </c>
    </row>
    <row r="22" spans="1:9">
      <c r="A22" s="377" t="s">
        <v>33</v>
      </c>
      <c r="B22" s="53"/>
      <c r="C22" s="56">
        <v>-421515.760455626</v>
      </c>
      <c r="D22" s="56">
        <v>-427362.73864078103</v>
      </c>
      <c r="E22" s="56">
        <v>-1656973.848473934</v>
      </c>
      <c r="F22" s="56">
        <v>-426482.77168876003</v>
      </c>
      <c r="G22" s="56">
        <v>-396504.76191918401</v>
      </c>
      <c r="H22" s="56">
        <v>-410870.92621526698</v>
      </c>
      <c r="I22" s="56">
        <v>-423115.38865072298</v>
      </c>
    </row>
    <row r="23" spans="1:9">
      <c r="A23" s="386" t="s">
        <v>34</v>
      </c>
      <c r="B23" s="51"/>
      <c r="C23" s="54">
        <v>230484.92090091199</v>
      </c>
      <c r="D23" s="54">
        <v>273798.28156973299</v>
      </c>
      <c r="E23" s="54">
        <v>1047338.5441401351</v>
      </c>
      <c r="F23" s="54">
        <v>243294.76258595599</v>
      </c>
      <c r="G23" s="54">
        <v>267018.82638376497</v>
      </c>
      <c r="H23" s="54">
        <v>255185.105168473</v>
      </c>
      <c r="I23" s="54">
        <v>281839.85000194103</v>
      </c>
    </row>
    <row r="24" spans="1:9">
      <c r="A24" s="376" t="s">
        <v>152</v>
      </c>
      <c r="B24" s="53"/>
      <c r="C24" s="56">
        <v>-55132.477187171004</v>
      </c>
      <c r="D24" s="56">
        <v>-22223.779567483001</v>
      </c>
      <c r="E24" s="56">
        <v>-214420.54933823401</v>
      </c>
      <c r="F24" s="56">
        <v>-52547.458984662997</v>
      </c>
      <c r="G24" s="56">
        <v>-56737.528375212998</v>
      </c>
      <c r="H24" s="56">
        <v>-68380.819528291002</v>
      </c>
      <c r="I24" s="56">
        <v>-36754.742450067002</v>
      </c>
    </row>
    <row r="25" spans="1:9">
      <c r="A25" s="386" t="s">
        <v>36</v>
      </c>
      <c r="B25" s="51"/>
      <c r="C25" s="54">
        <v>175352.443713741</v>
      </c>
      <c r="D25" s="54">
        <v>251574.50200225</v>
      </c>
      <c r="E25" s="54">
        <v>832917.99480190105</v>
      </c>
      <c r="F25" s="54">
        <v>190747.30360129301</v>
      </c>
      <c r="G25" s="54">
        <v>210281.298008552</v>
      </c>
      <c r="H25" s="54">
        <v>186804.285640182</v>
      </c>
      <c r="I25" s="54">
        <v>245085.10755187401</v>
      </c>
    </row>
    <row r="26" spans="1:9">
      <c r="A26" s="377" t="s">
        <v>81</v>
      </c>
      <c r="B26" s="53"/>
      <c r="C26" s="56">
        <v>-6.7318731850000004</v>
      </c>
      <c r="D26" s="56">
        <v>213.420775448</v>
      </c>
      <c r="E26" s="56">
        <v>-167.81086402700001</v>
      </c>
      <c r="F26" s="56">
        <v>12.897442413</v>
      </c>
      <c r="G26" s="56">
        <v>-7.2997405349999998</v>
      </c>
      <c r="H26" s="56">
        <v>-931.53699194399996</v>
      </c>
      <c r="I26" s="56">
        <v>758.12842603900003</v>
      </c>
    </row>
    <row r="27" spans="1:9">
      <c r="A27" s="377" t="s">
        <v>37</v>
      </c>
      <c r="B27" s="53"/>
      <c r="C27" s="56">
        <v>-38.125779999999999</v>
      </c>
      <c r="D27" s="56">
        <v>91.67071</v>
      </c>
      <c r="E27" s="56">
        <v>62175.005740000001</v>
      </c>
      <c r="F27" s="56">
        <v>-38577.268759999999</v>
      </c>
      <c r="G27" s="56">
        <v>100193.39784000001</v>
      </c>
      <c r="H27" s="56">
        <v>59.745019999999997</v>
      </c>
      <c r="I27" s="56">
        <v>499.13164</v>
      </c>
    </row>
    <row r="28" spans="1:9">
      <c r="A28" s="386" t="s">
        <v>38</v>
      </c>
      <c r="B28" s="51"/>
      <c r="C28" s="54">
        <v>175307.586060556</v>
      </c>
      <c r="D28" s="54">
        <v>251879.593487698</v>
      </c>
      <c r="E28" s="54">
        <v>894925.18967787398</v>
      </c>
      <c r="F28" s="54">
        <v>152182.932283706</v>
      </c>
      <c r="G28" s="54">
        <v>310467.39610801701</v>
      </c>
      <c r="H28" s="54">
        <v>185932.49366823799</v>
      </c>
      <c r="I28" s="54">
        <v>246342.367617913</v>
      </c>
    </row>
    <row r="29" spans="1:9">
      <c r="A29" s="378"/>
      <c r="B29" s="289"/>
      <c r="C29" s="54"/>
      <c r="D29" s="54"/>
      <c r="E29" s="54"/>
      <c r="F29" s="54"/>
      <c r="G29" s="54"/>
      <c r="H29" s="54"/>
      <c r="I29" s="54"/>
    </row>
    <row r="30" spans="1:9">
      <c r="A30" s="379" t="s">
        <v>193</v>
      </c>
      <c r="B30" s="380"/>
      <c r="C30" s="382">
        <v>0.64649588951138792</v>
      </c>
      <c r="D30" s="382">
        <v>0.60950726911839914</v>
      </c>
      <c r="E30" s="382">
        <v>0.61271539967032196</v>
      </c>
      <c r="F30" s="382">
        <v>0.63675287668552016</v>
      </c>
      <c r="G30" s="382">
        <v>0.59757447799753194</v>
      </c>
      <c r="H30" s="382">
        <v>0.61687141449898342</v>
      </c>
      <c r="I30" s="382">
        <v>0.60020177941991959</v>
      </c>
    </row>
    <row r="31" spans="1:9">
      <c r="A31" s="376" t="s">
        <v>101</v>
      </c>
      <c r="B31" s="47"/>
      <c r="C31" s="291">
        <v>6187730.8118157545</v>
      </c>
      <c r="D31" s="291">
        <v>6167101.7822847506</v>
      </c>
      <c r="E31" s="291">
        <v>6348615.4327908009</v>
      </c>
      <c r="F31" s="291">
        <v>6348615.4327908009</v>
      </c>
      <c r="G31" s="291">
        <v>6301185.5008911742</v>
      </c>
      <c r="H31" s="291">
        <v>6238892.4142403975</v>
      </c>
      <c r="I31" s="291">
        <v>6125112.7044367492</v>
      </c>
    </row>
    <row r="32" spans="1:9">
      <c r="A32" s="376" t="s">
        <v>197</v>
      </c>
      <c r="B32" s="47"/>
      <c r="C32" s="291">
        <v>49252326.437665023</v>
      </c>
      <c r="D32" s="291">
        <v>48514916.739628308</v>
      </c>
      <c r="E32" s="291">
        <v>48304155.182345986</v>
      </c>
      <c r="F32" s="291">
        <v>48304155.182345986</v>
      </c>
      <c r="G32" s="291">
        <v>49534340.609103829</v>
      </c>
      <c r="H32" s="291">
        <v>48651726.994967073</v>
      </c>
      <c r="I32" s="291">
        <v>48175374.934549041</v>
      </c>
    </row>
    <row r="33" spans="1:9">
      <c r="A33" s="383"/>
      <c r="B33" s="293"/>
      <c r="C33" s="292"/>
      <c r="D33" s="292"/>
      <c r="E33" s="292"/>
      <c r="F33" s="292"/>
      <c r="G33" s="292"/>
      <c r="H33" s="292"/>
      <c r="I33" s="292"/>
    </row>
    <row r="34" spans="1:9">
      <c r="A34" s="369" t="s">
        <v>9</v>
      </c>
      <c r="B34" s="370"/>
      <c r="C34" s="374" t="s">
        <v>392</v>
      </c>
      <c r="D34" s="374" t="s">
        <v>374</v>
      </c>
      <c r="E34" s="374" t="s">
        <v>363</v>
      </c>
      <c r="F34" s="374" t="s">
        <v>364</v>
      </c>
      <c r="G34" s="374" t="s">
        <v>356</v>
      </c>
      <c r="H34" s="374" t="s">
        <v>343</v>
      </c>
      <c r="I34" s="374" t="s">
        <v>291</v>
      </c>
    </row>
    <row r="35" spans="1:9">
      <c r="A35" s="371" t="s">
        <v>247</v>
      </c>
      <c r="B35" s="392"/>
      <c r="C35" s="399"/>
      <c r="D35" s="399"/>
      <c r="E35" s="399"/>
      <c r="F35" s="399"/>
      <c r="G35" s="399"/>
      <c r="H35" s="399"/>
      <c r="I35" s="399"/>
    </row>
    <row r="36" spans="1:9">
      <c r="A36" s="386" t="s">
        <v>32</v>
      </c>
      <c r="B36" s="51"/>
      <c r="C36" s="54">
        <v>1063320.4029715571</v>
      </c>
      <c r="D36" s="54">
        <v>998820.76384963596</v>
      </c>
      <c r="E36" s="54">
        <v>3737775.2001015032</v>
      </c>
      <c r="F36" s="54">
        <v>1000907.320707711</v>
      </c>
      <c r="G36" s="54">
        <v>932397.88022359996</v>
      </c>
      <c r="H36" s="54">
        <v>933133.35108391696</v>
      </c>
      <c r="I36" s="54">
        <v>871336.64808627497</v>
      </c>
    </row>
    <row r="37" spans="1:9">
      <c r="A37" s="377" t="s">
        <v>33</v>
      </c>
      <c r="B37" s="53"/>
      <c r="C37" s="56">
        <v>-573247.43436007295</v>
      </c>
      <c r="D37" s="56">
        <v>-922299.13071541896</v>
      </c>
      <c r="E37" s="56">
        <v>-2583217.627141118</v>
      </c>
      <c r="F37" s="56">
        <v>-579214.66589405097</v>
      </c>
      <c r="G37" s="56">
        <v>-559305.14586908405</v>
      </c>
      <c r="H37" s="56">
        <v>-551051.83078865195</v>
      </c>
      <c r="I37" s="56">
        <v>-893645.98458933097</v>
      </c>
    </row>
    <row r="38" spans="1:9">
      <c r="A38" s="386" t="s">
        <v>34</v>
      </c>
      <c r="B38" s="51"/>
      <c r="C38" s="54">
        <v>490072.96861148399</v>
      </c>
      <c r="D38" s="54">
        <v>76521.633134217001</v>
      </c>
      <c r="E38" s="54">
        <v>1154557.5729603849</v>
      </c>
      <c r="F38" s="54">
        <v>421692.65481366002</v>
      </c>
      <c r="G38" s="54">
        <v>373092.73435451603</v>
      </c>
      <c r="H38" s="54">
        <v>382081.52029526501</v>
      </c>
      <c r="I38" s="54">
        <v>-22309.336503056002</v>
      </c>
    </row>
    <row r="39" spans="1:9">
      <c r="A39" s="376" t="s">
        <v>152</v>
      </c>
      <c r="B39" s="53"/>
      <c r="C39" s="56">
        <v>-10849.487231936</v>
      </c>
      <c r="D39" s="56">
        <v>-33197.823047270998</v>
      </c>
      <c r="E39" s="56">
        <v>-46624.326397101999</v>
      </c>
      <c r="F39" s="56">
        <v>-9697.6752395219992</v>
      </c>
      <c r="G39" s="56">
        <v>-24143.617748409</v>
      </c>
      <c r="H39" s="56">
        <v>-24832.646532752002</v>
      </c>
      <c r="I39" s="56">
        <v>12049.613123581001</v>
      </c>
    </row>
    <row r="40" spans="1:9">
      <c r="A40" s="386" t="s">
        <v>36</v>
      </c>
      <c r="B40" s="51"/>
      <c r="C40" s="54">
        <v>479223.48137954797</v>
      </c>
      <c r="D40" s="54">
        <v>43323.810086946003</v>
      </c>
      <c r="E40" s="54">
        <v>1107933.246563283</v>
      </c>
      <c r="F40" s="54">
        <v>411994.97957413801</v>
      </c>
      <c r="G40" s="54">
        <v>348949.11660610698</v>
      </c>
      <c r="H40" s="54">
        <v>357248.87376251299</v>
      </c>
      <c r="I40" s="54">
        <v>-10259.723379474999</v>
      </c>
    </row>
    <row r="41" spans="1:9">
      <c r="A41" s="376" t="s">
        <v>81</v>
      </c>
      <c r="B41" s="47"/>
      <c r="C41" s="56">
        <v>1444.888975477</v>
      </c>
      <c r="D41" s="56">
        <v>2262.4703333460002</v>
      </c>
      <c r="E41" s="56">
        <v>22839.654968511</v>
      </c>
      <c r="F41" s="56">
        <v>976.95069079799998</v>
      </c>
      <c r="G41" s="56">
        <v>2040.0472482390001</v>
      </c>
      <c r="H41" s="56">
        <v>1234.461861191</v>
      </c>
      <c r="I41" s="56">
        <v>18588.195168283</v>
      </c>
    </row>
    <row r="42" spans="1:9">
      <c r="A42" s="377" t="s">
        <v>37</v>
      </c>
      <c r="B42" s="53"/>
      <c r="C42" s="56">
        <v>4182.2746468630003</v>
      </c>
      <c r="D42" s="56">
        <v>1217.0436767260001</v>
      </c>
      <c r="E42" s="56">
        <v>1314.4713253970001</v>
      </c>
      <c r="F42" s="56">
        <v>1102.8526534130001</v>
      </c>
      <c r="G42" s="56">
        <v>1612.3778700559999</v>
      </c>
      <c r="H42" s="56">
        <v>4.9407287149999997</v>
      </c>
      <c r="I42" s="56">
        <v>-1405.6999267870001</v>
      </c>
    </row>
    <row r="43" spans="1:9">
      <c r="A43" s="386" t="s">
        <v>38</v>
      </c>
      <c r="B43" s="51"/>
      <c r="C43" s="54">
        <v>484850.64500188798</v>
      </c>
      <c r="D43" s="54">
        <v>46803.324097017998</v>
      </c>
      <c r="E43" s="54">
        <v>1132087.3728571909</v>
      </c>
      <c r="F43" s="54">
        <v>414074.78291834902</v>
      </c>
      <c r="G43" s="54">
        <v>352601.54172440199</v>
      </c>
      <c r="H43" s="54">
        <v>358488.27635241899</v>
      </c>
      <c r="I43" s="54">
        <v>6922.7718620209998</v>
      </c>
    </row>
    <row r="44" spans="1:9">
      <c r="A44" s="378"/>
      <c r="B44" s="289"/>
      <c r="C44" s="54"/>
      <c r="D44" s="54"/>
      <c r="E44" s="54"/>
      <c r="F44" s="54"/>
      <c r="G44" s="54"/>
      <c r="H44" s="54"/>
      <c r="I44" s="54"/>
    </row>
    <row r="45" spans="1:9">
      <c r="A45" s="379" t="s">
        <v>193</v>
      </c>
      <c r="B45" s="380"/>
      <c r="C45" s="382">
        <v>0.53911072594683096</v>
      </c>
      <c r="D45" s="382">
        <v>0.92338802325325242</v>
      </c>
      <c r="E45" s="382">
        <v>0.691111018948108</v>
      </c>
      <c r="F45" s="382">
        <v>0.57868960882862353</v>
      </c>
      <c r="G45" s="382">
        <v>0.59985673255172578</v>
      </c>
      <c r="H45" s="382">
        <v>0.59053920872998111</v>
      </c>
      <c r="I45" s="382">
        <v>1.0256035787683833</v>
      </c>
    </row>
    <row r="46" spans="1:9">
      <c r="A46" s="376" t="s">
        <v>101</v>
      </c>
      <c r="B46" s="47"/>
      <c r="C46" s="291">
        <v>8473475.1886696145</v>
      </c>
      <c r="D46" s="291">
        <v>8541186.4636051413</v>
      </c>
      <c r="E46" s="291">
        <v>8781978.7432387583</v>
      </c>
      <c r="F46" s="291">
        <v>8781978.7432387583</v>
      </c>
      <c r="G46" s="291">
        <v>8898909.90005037</v>
      </c>
      <c r="H46" s="291">
        <v>8958010.7449051067</v>
      </c>
      <c r="I46" s="291">
        <v>8889455.5253382437</v>
      </c>
    </row>
    <row r="47" spans="1:9">
      <c r="A47" s="376" t="s">
        <v>197</v>
      </c>
      <c r="B47" s="47"/>
      <c r="C47" s="291">
        <v>67229919.167694584</v>
      </c>
      <c r="D47" s="291">
        <v>65495394.394451186</v>
      </c>
      <c r="E47" s="291">
        <v>66440254.725907929</v>
      </c>
      <c r="F47" s="291">
        <v>66440254.725907929</v>
      </c>
      <c r="G47" s="291">
        <v>65583386.439121015</v>
      </c>
      <c r="H47" s="291">
        <v>68802523.737823948</v>
      </c>
      <c r="I47" s="291">
        <v>70040204.468771696</v>
      </c>
    </row>
    <row r="48" spans="1:9">
      <c r="A48" s="376"/>
      <c r="B48" s="47"/>
      <c r="C48" s="58"/>
      <c r="D48" s="58"/>
      <c r="E48" s="58"/>
      <c r="F48" s="58"/>
      <c r="G48" s="58"/>
      <c r="H48" s="58"/>
      <c r="I48" s="58"/>
    </row>
    <row r="49" spans="1:9">
      <c r="A49" s="369" t="s">
        <v>9</v>
      </c>
      <c r="B49" s="370"/>
      <c r="C49" s="374" t="s">
        <v>392</v>
      </c>
      <c r="D49" s="374" t="s">
        <v>374</v>
      </c>
      <c r="E49" s="374" t="s">
        <v>363</v>
      </c>
      <c r="F49" s="374" t="s">
        <v>364</v>
      </c>
      <c r="G49" s="374" t="s">
        <v>356</v>
      </c>
      <c r="H49" s="374" t="s">
        <v>343</v>
      </c>
      <c r="I49" s="374" t="s">
        <v>291</v>
      </c>
    </row>
    <row r="50" spans="1:9">
      <c r="A50" s="371" t="s">
        <v>248</v>
      </c>
      <c r="B50" s="392"/>
      <c r="C50" s="399"/>
      <c r="D50" s="399"/>
      <c r="E50" s="399"/>
      <c r="F50" s="399"/>
      <c r="G50" s="399"/>
      <c r="H50" s="399"/>
      <c r="I50" s="399"/>
    </row>
    <row r="51" spans="1:9">
      <c r="A51" s="386" t="s">
        <v>32</v>
      </c>
      <c r="B51" s="51"/>
      <c r="C51" s="54">
        <v>181745.81054013301</v>
      </c>
      <c r="D51" s="54">
        <v>172861.17338874401</v>
      </c>
      <c r="E51" s="54">
        <v>661173.36695473397</v>
      </c>
      <c r="F51" s="54">
        <v>177414.25708291301</v>
      </c>
      <c r="G51" s="54">
        <v>168825.66690855799</v>
      </c>
      <c r="H51" s="54">
        <v>162320.99247674199</v>
      </c>
      <c r="I51" s="54">
        <v>152612.450486521</v>
      </c>
    </row>
    <row r="52" spans="1:9">
      <c r="A52" s="377" t="s">
        <v>33</v>
      </c>
      <c r="B52" s="53"/>
      <c r="C52" s="56">
        <v>-80347.909386704996</v>
      </c>
      <c r="D52" s="56">
        <v>-88919.067813707996</v>
      </c>
      <c r="E52" s="56">
        <v>-312972.02281254501</v>
      </c>
      <c r="F52" s="56">
        <v>-78483.006137210003</v>
      </c>
      <c r="G52" s="56">
        <v>-76172.108953689007</v>
      </c>
      <c r="H52" s="56">
        <v>-75582.993348168005</v>
      </c>
      <c r="I52" s="56">
        <v>-82733.914373477994</v>
      </c>
    </row>
    <row r="53" spans="1:9">
      <c r="A53" s="386" t="s">
        <v>34</v>
      </c>
      <c r="B53" s="51"/>
      <c r="C53" s="54">
        <v>101397.901153428</v>
      </c>
      <c r="D53" s="54">
        <v>83942.105575035996</v>
      </c>
      <c r="E53" s="54">
        <v>348201.34414218902</v>
      </c>
      <c r="F53" s="54">
        <v>98931.250945702996</v>
      </c>
      <c r="G53" s="54">
        <v>92653.557954869</v>
      </c>
      <c r="H53" s="54">
        <v>86737.999128573996</v>
      </c>
      <c r="I53" s="54">
        <v>69878.536113042996</v>
      </c>
    </row>
    <row r="54" spans="1:9">
      <c r="A54" s="376" t="s">
        <v>152</v>
      </c>
      <c r="B54" s="53"/>
      <c r="C54" s="56">
        <v>-2724.1948235579998</v>
      </c>
      <c r="D54" s="56">
        <v>-12682.015767798001</v>
      </c>
      <c r="E54" s="56">
        <v>-20851.440008763999</v>
      </c>
      <c r="F54" s="56">
        <v>-7531.7443654990002</v>
      </c>
      <c r="G54" s="56">
        <v>-9095.0568625310007</v>
      </c>
      <c r="H54" s="56">
        <v>-5016.8369346210002</v>
      </c>
      <c r="I54" s="56">
        <v>792.19815388699999</v>
      </c>
    </row>
    <row r="55" spans="1:9">
      <c r="A55" s="386" t="s">
        <v>36</v>
      </c>
      <c r="B55" s="51"/>
      <c r="C55" s="54">
        <v>98673.706329869994</v>
      </c>
      <c r="D55" s="54">
        <v>71260.089807237993</v>
      </c>
      <c r="E55" s="54">
        <v>327349.90413342498</v>
      </c>
      <c r="F55" s="54">
        <v>91399.506580204004</v>
      </c>
      <c r="G55" s="54">
        <v>83558.501092338003</v>
      </c>
      <c r="H55" s="54">
        <v>81721.162193953001</v>
      </c>
      <c r="I55" s="54">
        <v>70670.734266929998</v>
      </c>
    </row>
    <row r="56" spans="1:9">
      <c r="A56" s="376" t="s">
        <v>81</v>
      </c>
      <c r="B56" s="47"/>
      <c r="C56" s="56">
        <v>959.00389969100002</v>
      </c>
      <c r="D56" s="56">
        <v>-723.77876872399997</v>
      </c>
      <c r="E56" s="56">
        <v>-552.28914446900001</v>
      </c>
      <c r="F56" s="56">
        <v>-23.654048057000001</v>
      </c>
      <c r="G56" s="56">
        <v>-545.72059214000001</v>
      </c>
      <c r="H56" s="56">
        <v>-63.464243060000001</v>
      </c>
      <c r="I56" s="56">
        <v>80.549738787999999</v>
      </c>
    </row>
    <row r="57" spans="1:9">
      <c r="A57" s="377" t="s">
        <v>37</v>
      </c>
      <c r="B57" s="53"/>
      <c r="C57" s="56">
        <v>51.793390000000002</v>
      </c>
      <c r="D57" s="56">
        <v>34.164879999999997</v>
      </c>
      <c r="E57" s="56">
        <v>11348.58772</v>
      </c>
      <c r="F57" s="56">
        <v>28.42435</v>
      </c>
      <c r="G57" s="56">
        <v>10699.139440000001</v>
      </c>
      <c r="H57" s="56">
        <v>621.02392999999995</v>
      </c>
      <c r="I57" s="56">
        <v>0</v>
      </c>
    </row>
    <row r="58" spans="1:9">
      <c r="A58" s="386" t="s">
        <v>102</v>
      </c>
      <c r="B58" s="51"/>
      <c r="C58" s="54">
        <v>99684.503619561001</v>
      </c>
      <c r="D58" s="54">
        <v>70570.475918513999</v>
      </c>
      <c r="E58" s="54">
        <v>338146.20270895603</v>
      </c>
      <c r="F58" s="54">
        <v>91404.276882146994</v>
      </c>
      <c r="G58" s="54">
        <v>93711.919940198</v>
      </c>
      <c r="H58" s="54">
        <v>82278.721880893005</v>
      </c>
      <c r="I58" s="54">
        <v>70751.284005718</v>
      </c>
    </row>
    <row r="59" spans="1:9">
      <c r="A59" s="378"/>
      <c r="B59" s="289"/>
      <c r="C59" s="54"/>
      <c r="D59" s="54"/>
      <c r="E59" s="54"/>
      <c r="F59" s="54"/>
      <c r="G59" s="54"/>
      <c r="H59" s="54"/>
      <c r="I59" s="54"/>
    </row>
    <row r="60" spans="1:9">
      <c r="A60" s="379" t="s">
        <v>193</v>
      </c>
      <c r="B60" s="380"/>
      <c r="C60" s="382">
        <v>0.44208947181735786</v>
      </c>
      <c r="D60" s="382">
        <v>0.51439583609524442</v>
      </c>
      <c r="E60" s="382">
        <v>0.4733584842566293</v>
      </c>
      <c r="F60" s="382">
        <v>0.44237147243770636</v>
      </c>
      <c r="G60" s="382">
        <v>0.45118796417932433</v>
      </c>
      <c r="H60" s="382">
        <v>0.46563905379643267</v>
      </c>
      <c r="I60" s="382">
        <v>0.5421177244040466</v>
      </c>
    </row>
    <row r="61" spans="1:9">
      <c r="A61" s="376" t="s">
        <v>101</v>
      </c>
      <c r="B61" s="47"/>
      <c r="C61" s="291">
        <v>1381989.9983525435</v>
      </c>
      <c r="D61" s="291">
        <v>1366601.3365858879</v>
      </c>
      <c r="E61" s="291">
        <v>1182780.859542551</v>
      </c>
      <c r="F61" s="291">
        <v>1182780.859542551</v>
      </c>
      <c r="G61" s="291">
        <v>1163401.2442231432</v>
      </c>
      <c r="H61" s="291">
        <v>1137368.0832748809</v>
      </c>
      <c r="I61" s="291">
        <v>1088186.5984308261</v>
      </c>
    </row>
    <row r="62" spans="1:9">
      <c r="A62" s="376" t="s">
        <v>197</v>
      </c>
      <c r="B62" s="47"/>
      <c r="C62" s="291">
        <v>9528701.987614844</v>
      </c>
      <c r="D62" s="291">
        <v>9771172.2792836502</v>
      </c>
      <c r="E62" s="291">
        <v>9474495.5834555682</v>
      </c>
      <c r="F62" s="291">
        <v>9474495.5834555682</v>
      </c>
      <c r="G62" s="291">
        <v>8461194.3584414292</v>
      </c>
      <c r="H62" s="291">
        <v>8511079.2501040567</v>
      </c>
      <c r="I62" s="291">
        <v>8413201.3876037002</v>
      </c>
    </row>
    <row r="63" spans="1:9">
      <c r="A63" s="383"/>
      <c r="B63" s="293"/>
      <c r="C63" s="292"/>
      <c r="D63" s="292"/>
      <c r="E63" s="292"/>
      <c r="F63" s="292"/>
      <c r="G63" s="292"/>
      <c r="H63" s="292"/>
      <c r="I63" s="292"/>
    </row>
    <row r="64" spans="1:9">
      <c r="A64" s="369" t="s">
        <v>9</v>
      </c>
      <c r="B64" s="370"/>
      <c r="C64" s="374" t="s">
        <v>392</v>
      </c>
      <c r="D64" s="374" t="s">
        <v>374</v>
      </c>
      <c r="E64" s="374" t="s">
        <v>363</v>
      </c>
      <c r="F64" s="374" t="s">
        <v>364</v>
      </c>
      <c r="G64" s="374" t="s">
        <v>356</v>
      </c>
      <c r="H64" s="374" t="s">
        <v>343</v>
      </c>
      <c r="I64" s="374" t="s">
        <v>291</v>
      </c>
    </row>
    <row r="65" spans="1:9">
      <c r="A65" s="371" t="s">
        <v>257</v>
      </c>
      <c r="B65" s="392"/>
      <c r="C65" s="399"/>
      <c r="D65" s="399"/>
      <c r="E65" s="399"/>
      <c r="F65" s="399"/>
      <c r="G65" s="399"/>
      <c r="H65" s="399"/>
      <c r="I65" s="399"/>
    </row>
    <row r="66" spans="1:9">
      <c r="A66" s="386" t="s">
        <v>32</v>
      </c>
      <c r="B66" s="51"/>
      <c r="C66" s="54">
        <v>969604.86923618696</v>
      </c>
      <c r="D66" s="54">
        <v>969329.93518089596</v>
      </c>
      <c r="E66" s="54">
        <v>3693030.0282502128</v>
      </c>
      <c r="F66" s="54">
        <v>978895.62959566398</v>
      </c>
      <c r="G66" s="54">
        <v>929470.34502932394</v>
      </c>
      <c r="H66" s="54">
        <v>886910.85053481197</v>
      </c>
      <c r="I66" s="54">
        <v>897753.20309041301</v>
      </c>
    </row>
    <row r="67" spans="1:9">
      <c r="A67" s="377" t="s">
        <v>33</v>
      </c>
      <c r="B67" s="53"/>
      <c r="C67" s="56">
        <v>-558147.10414685996</v>
      </c>
      <c r="D67" s="56">
        <v>-615618.06777913205</v>
      </c>
      <c r="E67" s="56">
        <v>-2178707.5201366632</v>
      </c>
      <c r="F67" s="56">
        <v>-547089.84511280397</v>
      </c>
      <c r="G67" s="56">
        <v>-534221.87341009802</v>
      </c>
      <c r="H67" s="56">
        <v>-508539.89286032203</v>
      </c>
      <c r="I67" s="56">
        <v>-588855.90875343897</v>
      </c>
    </row>
    <row r="68" spans="1:9">
      <c r="A68" s="386" t="s">
        <v>34</v>
      </c>
      <c r="B68" s="51"/>
      <c r="C68" s="54">
        <v>411457.765089327</v>
      </c>
      <c r="D68" s="54">
        <v>353711.86740176397</v>
      </c>
      <c r="E68" s="54">
        <v>1514322.50811355</v>
      </c>
      <c r="F68" s="54">
        <v>431805.78448286001</v>
      </c>
      <c r="G68" s="54">
        <v>395248.47161922598</v>
      </c>
      <c r="H68" s="54">
        <v>378370.95767449</v>
      </c>
      <c r="I68" s="54">
        <v>308897.29433697398</v>
      </c>
    </row>
    <row r="69" spans="1:9">
      <c r="A69" s="376" t="s">
        <v>152</v>
      </c>
      <c r="B69" s="53"/>
      <c r="C69" s="56">
        <v>-52712.256287577999</v>
      </c>
      <c r="D69" s="56">
        <v>-63843.798467679</v>
      </c>
      <c r="E69" s="56">
        <v>-260319.90357482</v>
      </c>
      <c r="F69" s="56">
        <v>-58115.882304723003</v>
      </c>
      <c r="G69" s="56">
        <v>-73708.152783653</v>
      </c>
      <c r="H69" s="56">
        <v>-69411.700991527003</v>
      </c>
      <c r="I69" s="56">
        <v>-59084.167494916997</v>
      </c>
    </row>
    <row r="70" spans="1:9">
      <c r="A70" s="376" t="s">
        <v>380</v>
      </c>
      <c r="B70" s="53"/>
      <c r="C70" s="56">
        <v>-14713.643516877</v>
      </c>
      <c r="D70" s="56">
        <v>-25394.620981189</v>
      </c>
      <c r="E70" s="56">
        <v>-116088.361312804</v>
      </c>
      <c r="F70" s="56">
        <v>-27876.294330452001</v>
      </c>
      <c r="G70" s="56">
        <v>-14543.909883545</v>
      </c>
      <c r="H70" s="56">
        <v>-58317.989234556997</v>
      </c>
      <c r="I70" s="56">
        <v>-15350.167864249999</v>
      </c>
    </row>
    <row r="71" spans="1:9">
      <c r="A71" s="386" t="s">
        <v>36</v>
      </c>
      <c r="B71" s="51"/>
      <c r="C71" s="54">
        <v>344031.86528487201</v>
      </c>
      <c r="D71" s="54">
        <v>264473.44795289601</v>
      </c>
      <c r="E71" s="54">
        <v>1137914.2432259261</v>
      </c>
      <c r="F71" s="54">
        <v>345813.60784768499</v>
      </c>
      <c r="G71" s="54">
        <v>306996.40895202802</v>
      </c>
      <c r="H71" s="54">
        <v>250641.267448406</v>
      </c>
      <c r="I71" s="54">
        <v>234462.95897780699</v>
      </c>
    </row>
    <row r="72" spans="1:9">
      <c r="A72" s="376" t="s">
        <v>81</v>
      </c>
      <c r="B72" s="47"/>
      <c r="C72" s="56">
        <v>140326.53911429099</v>
      </c>
      <c r="D72" s="56">
        <v>120707.752842007</v>
      </c>
      <c r="E72" s="56">
        <v>375457.81739308598</v>
      </c>
      <c r="F72" s="56">
        <v>60250.924804312002</v>
      </c>
      <c r="G72" s="56">
        <v>97045.187393892003</v>
      </c>
      <c r="H72" s="56">
        <v>108134.997643108</v>
      </c>
      <c r="I72" s="56">
        <v>110026.707551774</v>
      </c>
    </row>
    <row r="73" spans="1:9">
      <c r="A73" s="377" t="s">
        <v>37</v>
      </c>
      <c r="B73" s="53"/>
      <c r="C73" s="56">
        <v>-65380.316838250001</v>
      </c>
      <c r="D73" s="56">
        <v>-70448.836002523007</v>
      </c>
      <c r="E73" s="56">
        <v>-187509.54143873599</v>
      </c>
      <c r="F73" s="56">
        <v>-48227.912472668002</v>
      </c>
      <c r="G73" s="56">
        <v>-50919.551047456</v>
      </c>
      <c r="H73" s="56">
        <v>-42485.673015635999</v>
      </c>
      <c r="I73" s="56">
        <v>-45876.404902975999</v>
      </c>
    </row>
    <row r="74" spans="1:9">
      <c r="A74" s="386" t="s">
        <v>38</v>
      </c>
      <c r="B74" s="51"/>
      <c r="C74" s="54">
        <v>418978.087560913</v>
      </c>
      <c r="D74" s="54">
        <v>314732.36479238002</v>
      </c>
      <c r="E74" s="54">
        <v>1325862.519180276</v>
      </c>
      <c r="F74" s="54">
        <v>357836.62017932901</v>
      </c>
      <c r="G74" s="54">
        <v>353122.04529846401</v>
      </c>
      <c r="H74" s="54">
        <v>316290.592075878</v>
      </c>
      <c r="I74" s="54">
        <v>298613.261626605</v>
      </c>
    </row>
    <row r="75" spans="1:9">
      <c r="A75" s="378"/>
      <c r="B75" s="289"/>
      <c r="C75" s="54"/>
      <c r="D75" s="54"/>
      <c r="E75" s="54"/>
      <c r="F75" s="54"/>
      <c r="G75" s="54"/>
      <c r="H75" s="54"/>
      <c r="I75" s="54"/>
    </row>
    <row r="76" spans="1:9">
      <c r="A76" s="379" t="s">
        <v>193</v>
      </c>
      <c r="B76" s="380"/>
      <c r="C76" s="382">
        <v>0.57564387500090042</v>
      </c>
      <c r="D76" s="382">
        <v>0.63509651918904753</v>
      </c>
      <c r="E76" s="382">
        <v>0.58995120631850162</v>
      </c>
      <c r="F76" s="382">
        <v>0.55888475601712639</v>
      </c>
      <c r="G76" s="382">
        <v>0.5747594598009943</v>
      </c>
      <c r="H76" s="382">
        <v>0.57338332545336412</v>
      </c>
      <c r="I76" s="382">
        <v>0.65592181317356446</v>
      </c>
    </row>
    <row r="77" spans="1:9">
      <c r="A77" s="376" t="s">
        <v>101</v>
      </c>
      <c r="B77" s="47"/>
      <c r="C77" s="291">
        <v>7972458.5923283799</v>
      </c>
      <c r="D77" s="291">
        <v>7967193.9049360743</v>
      </c>
      <c r="E77" s="291">
        <v>7786056.5536974641</v>
      </c>
      <c r="F77" s="291">
        <v>7786056.5536974641</v>
      </c>
      <c r="G77" s="291">
        <v>7808038.6133772647</v>
      </c>
      <c r="H77" s="291">
        <v>7868469.8905118518</v>
      </c>
      <c r="I77" s="291">
        <v>7979154.2707892619</v>
      </c>
    </row>
    <row r="78" spans="1:9">
      <c r="A78" s="376" t="s">
        <v>197</v>
      </c>
      <c r="B78" s="47"/>
      <c r="C78" s="291">
        <v>65435354.145959966</v>
      </c>
      <c r="D78" s="291">
        <v>65315785.852261581</v>
      </c>
      <c r="E78" s="291">
        <v>65358181.710611209</v>
      </c>
      <c r="F78" s="291">
        <v>65358181.710611209</v>
      </c>
      <c r="G78" s="291">
        <v>62779116.817508109</v>
      </c>
      <c r="H78" s="291">
        <v>63256150.04153391</v>
      </c>
      <c r="I78" s="291">
        <v>66015897.076310717</v>
      </c>
    </row>
    <row r="79" spans="1:9">
      <c r="A79" s="383"/>
      <c r="B79" s="293"/>
      <c r="C79" s="292"/>
      <c r="D79" s="292"/>
      <c r="E79" s="292"/>
      <c r="F79" s="292"/>
      <c r="G79" s="292"/>
      <c r="H79" s="292"/>
      <c r="I79" s="292"/>
    </row>
    <row r="80" spans="1:9">
      <c r="A80" s="369" t="s">
        <v>9</v>
      </c>
      <c r="B80" s="370"/>
      <c r="C80" s="374" t="s">
        <v>392</v>
      </c>
      <c r="D80" s="374" t="s">
        <v>374</v>
      </c>
      <c r="E80" s="374" t="s">
        <v>363</v>
      </c>
      <c r="F80" s="374" t="s">
        <v>364</v>
      </c>
      <c r="G80" s="374" t="s">
        <v>356</v>
      </c>
      <c r="H80" s="374" t="s">
        <v>343</v>
      </c>
      <c r="I80" s="374" t="s">
        <v>291</v>
      </c>
    </row>
    <row r="81" spans="1:9">
      <c r="A81" s="401" t="s">
        <v>383</v>
      </c>
      <c r="B81" s="385"/>
      <c r="C81" s="393"/>
      <c r="D81" s="393"/>
      <c r="E81" s="393"/>
      <c r="F81" s="393"/>
      <c r="G81" s="393"/>
      <c r="H81" s="393"/>
      <c r="I81" s="393"/>
    </row>
    <row r="82" spans="1:9">
      <c r="A82" s="386" t="s">
        <v>32</v>
      </c>
      <c r="B82" s="51"/>
      <c r="C82" s="54">
        <v>1352357.1529379711</v>
      </c>
      <c r="D82" s="54">
        <v>1311389.875222685</v>
      </c>
      <c r="E82" s="54">
        <v>5153835.1383740418</v>
      </c>
      <c r="F82" s="54">
        <v>1336137.257596201</v>
      </c>
      <c r="G82" s="54">
        <v>1289954.7233230029</v>
      </c>
      <c r="H82" s="54">
        <v>1281081.6265321099</v>
      </c>
      <c r="I82" s="54">
        <v>1246661.5309227279</v>
      </c>
    </row>
    <row r="83" spans="1:9">
      <c r="A83" s="377" t="s">
        <v>33</v>
      </c>
      <c r="B83" s="53"/>
      <c r="C83" s="56">
        <v>-649403.82442881598</v>
      </c>
      <c r="D83" s="56">
        <v>-690104.25521577999</v>
      </c>
      <c r="E83" s="56">
        <v>-2567397.6258353642</v>
      </c>
      <c r="F83" s="56">
        <v>-622054.70849106996</v>
      </c>
      <c r="G83" s="56">
        <v>-620389.586395166</v>
      </c>
      <c r="H83" s="56">
        <v>-643595.41718009498</v>
      </c>
      <c r="I83" s="56">
        <v>-681357.91376903304</v>
      </c>
    </row>
    <row r="84" spans="1:9">
      <c r="A84" s="386" t="s">
        <v>34</v>
      </c>
      <c r="B84" s="51"/>
      <c r="C84" s="54">
        <v>702953.32850915496</v>
      </c>
      <c r="D84" s="54">
        <v>621285.62000690505</v>
      </c>
      <c r="E84" s="54">
        <v>2586437.512538678</v>
      </c>
      <c r="F84" s="54">
        <v>714082.54910513095</v>
      </c>
      <c r="G84" s="54">
        <v>669565.13692783704</v>
      </c>
      <c r="H84" s="54">
        <v>637486.20935201505</v>
      </c>
      <c r="I84" s="54">
        <v>565303.61715369497</v>
      </c>
    </row>
    <row r="85" spans="1:9">
      <c r="A85" s="376" t="s">
        <v>152</v>
      </c>
      <c r="B85" s="53"/>
      <c r="C85" s="56">
        <v>-426244.61916206399</v>
      </c>
      <c r="D85" s="56">
        <v>-410921.34121910197</v>
      </c>
      <c r="E85" s="56">
        <v>-1542604.443214077</v>
      </c>
      <c r="F85" s="56">
        <v>-377765.83586590597</v>
      </c>
      <c r="G85" s="56">
        <v>-373660.83803218597</v>
      </c>
      <c r="H85" s="56">
        <v>-388777.96979835897</v>
      </c>
      <c r="I85" s="56">
        <v>-402399.799517626</v>
      </c>
    </row>
    <row r="86" spans="1:9">
      <c r="A86" s="376" t="s">
        <v>380</v>
      </c>
      <c r="B86" s="53"/>
      <c r="C86" s="56">
        <v>-25337.978630753001</v>
      </c>
      <c r="D86" s="56">
        <v>0</v>
      </c>
      <c r="E86" s="56">
        <v>-99729.201570000005</v>
      </c>
      <c r="F86" s="56">
        <v>-59294.690560000003</v>
      </c>
      <c r="G86" s="56">
        <v>-34.511009999999999</v>
      </c>
      <c r="H86" s="56">
        <v>-40400</v>
      </c>
      <c r="I86" s="56">
        <v>0</v>
      </c>
    </row>
    <row r="87" spans="1:9">
      <c r="A87" s="386" t="s">
        <v>36</v>
      </c>
      <c r="B87" s="51"/>
      <c r="C87" s="54">
        <v>251370.730716338</v>
      </c>
      <c r="D87" s="54">
        <v>210364.27878780299</v>
      </c>
      <c r="E87" s="54">
        <v>944103.86775460094</v>
      </c>
      <c r="F87" s="54">
        <v>277022.02267922502</v>
      </c>
      <c r="G87" s="54">
        <v>295869.78788565099</v>
      </c>
      <c r="H87" s="54">
        <v>208308.23955365599</v>
      </c>
      <c r="I87" s="54">
        <v>162903.817636069</v>
      </c>
    </row>
    <row r="88" spans="1:9">
      <c r="A88" s="376" t="s">
        <v>81</v>
      </c>
      <c r="B88" s="47"/>
      <c r="C88" s="56">
        <v>13549.27505466</v>
      </c>
      <c r="D88" s="56">
        <v>-3053.1202861329998</v>
      </c>
      <c r="E88" s="56">
        <v>27219.703605750001</v>
      </c>
      <c r="F88" s="56">
        <v>14154.856239221999</v>
      </c>
      <c r="G88" s="56">
        <v>3561.5454052350001</v>
      </c>
      <c r="H88" s="56">
        <v>6736.924111323</v>
      </c>
      <c r="I88" s="56">
        <v>2766.3778499700002</v>
      </c>
    </row>
    <row r="89" spans="1:9">
      <c r="A89" s="377" t="s">
        <v>37</v>
      </c>
      <c r="B89" s="53"/>
      <c r="C89" s="56">
        <v>-111.73610656</v>
      </c>
      <c r="D89" s="56">
        <v>-3359.8768307690002</v>
      </c>
      <c r="E89" s="56">
        <v>-2856.6865661960001</v>
      </c>
      <c r="F89" s="56">
        <v>-2817.308467238</v>
      </c>
      <c r="G89" s="56">
        <v>-283.82642925900001</v>
      </c>
      <c r="H89" s="56">
        <v>243.23645691199999</v>
      </c>
      <c r="I89" s="56">
        <v>1.211873389</v>
      </c>
    </row>
    <row r="90" spans="1:9">
      <c r="A90" s="386" t="s">
        <v>38</v>
      </c>
      <c r="B90" s="51"/>
      <c r="C90" s="54">
        <v>264808.26966443798</v>
      </c>
      <c r="D90" s="54">
        <v>203951.28167090099</v>
      </c>
      <c r="E90" s="54">
        <v>968466.88479415502</v>
      </c>
      <c r="F90" s="54">
        <v>288359.57045120897</v>
      </c>
      <c r="G90" s="54">
        <v>299147.50686162699</v>
      </c>
      <c r="H90" s="54">
        <v>215288.400121891</v>
      </c>
      <c r="I90" s="54">
        <v>165671.40735942801</v>
      </c>
    </row>
    <row r="91" spans="1:9">
      <c r="A91" s="378"/>
      <c r="B91" s="289"/>
      <c r="C91" s="54"/>
      <c r="D91" s="54"/>
      <c r="E91" s="54"/>
      <c r="F91" s="54"/>
      <c r="G91" s="54"/>
      <c r="H91" s="54"/>
      <c r="I91" s="54"/>
    </row>
    <row r="92" spans="1:9">
      <c r="A92" s="379" t="s">
        <v>193</v>
      </c>
      <c r="B92" s="380"/>
      <c r="C92" s="382">
        <v>0.4802014194386432</v>
      </c>
      <c r="D92" s="382">
        <v>0.52623881597270561</v>
      </c>
      <c r="E92" s="382">
        <v>0.49815284286438</v>
      </c>
      <c r="F92" s="382">
        <v>0.46556198096757467</v>
      </c>
      <c r="G92" s="382">
        <v>0.48093904009049571</v>
      </c>
      <c r="H92" s="382">
        <v>0.5023843944451134</v>
      </c>
      <c r="I92" s="382">
        <v>0.54654603263864232</v>
      </c>
    </row>
    <row r="93" spans="1:9">
      <c r="A93" s="376" t="s">
        <v>199</v>
      </c>
      <c r="B93" s="47"/>
      <c r="C93" s="290">
        <v>111492209.56787638</v>
      </c>
      <c r="D93" s="290">
        <v>110285613.1786662</v>
      </c>
      <c r="E93" s="290">
        <v>107082924.16995764</v>
      </c>
      <c r="F93" s="290">
        <v>108501655.39549625</v>
      </c>
      <c r="G93" s="290">
        <v>106979942.58323024</v>
      </c>
      <c r="H93" s="290">
        <v>106520130.90718947</v>
      </c>
      <c r="I93" s="290">
        <v>106329967.79391456</v>
      </c>
    </row>
    <row r="94" spans="1:9">
      <c r="A94" s="376" t="s">
        <v>194</v>
      </c>
      <c r="B94" s="47"/>
      <c r="C94" s="290">
        <v>111211346.43466078</v>
      </c>
      <c r="D94" s="290">
        <v>109772071.17355858</v>
      </c>
      <c r="E94" s="290">
        <v>107988568.74472423</v>
      </c>
      <c r="F94" s="290">
        <v>107959269.55669467</v>
      </c>
      <c r="G94" s="290">
        <v>108147516.4203375</v>
      </c>
      <c r="H94" s="290">
        <v>107860429.65982434</v>
      </c>
      <c r="I94" s="290">
        <v>107987059.34204039</v>
      </c>
    </row>
    <row r="95" spans="1:9">
      <c r="A95" s="376" t="s">
        <v>196</v>
      </c>
      <c r="B95" s="47"/>
      <c r="C95" s="298">
        <v>153.3097594182955</v>
      </c>
      <c r="D95" s="298">
        <v>149.7362076987331</v>
      </c>
      <c r="E95" s="298">
        <v>142.84886457386591</v>
      </c>
      <c r="F95" s="298">
        <v>139.96605846523249</v>
      </c>
      <c r="G95" s="298">
        <v>138.20413095012688</v>
      </c>
      <c r="H95" s="298">
        <v>144.17816469840054</v>
      </c>
      <c r="I95" s="298">
        <v>149.05482266835577</v>
      </c>
    </row>
    <row r="96" spans="1:9">
      <c r="A96" s="376" t="s">
        <v>101</v>
      </c>
      <c r="B96" s="47"/>
      <c r="C96" s="291">
        <v>10725017.06448975</v>
      </c>
      <c r="D96" s="291">
        <v>10561047.777529225</v>
      </c>
      <c r="E96" s="291">
        <v>10729770.76050383</v>
      </c>
      <c r="F96" s="291">
        <v>10729770.76050383</v>
      </c>
      <c r="G96" s="291">
        <v>10734725.060064675</v>
      </c>
      <c r="H96" s="291">
        <v>10814959.6460931</v>
      </c>
      <c r="I96" s="291">
        <v>10901915.622743672</v>
      </c>
    </row>
    <row r="97" spans="1:9">
      <c r="A97" s="376" t="s">
        <v>197</v>
      </c>
      <c r="B97" s="47"/>
      <c r="C97" s="291">
        <v>84264724.098553762</v>
      </c>
      <c r="D97" s="291">
        <v>84408057.655625001</v>
      </c>
      <c r="E97" s="291">
        <v>82553257.701295018</v>
      </c>
      <c r="F97" s="291">
        <v>82553257.701295018</v>
      </c>
      <c r="G97" s="291">
        <v>82454540.188113824</v>
      </c>
      <c r="H97" s="291">
        <v>81378588.581155047</v>
      </c>
      <c r="I97" s="291">
        <v>83276166.445838779</v>
      </c>
    </row>
    <row r="98" spans="1:9">
      <c r="A98" s="376"/>
      <c r="B98" s="47"/>
      <c r="C98" s="58"/>
      <c r="D98" s="58"/>
      <c r="E98" s="58"/>
      <c r="F98" s="58"/>
      <c r="G98" s="58"/>
      <c r="H98" s="58"/>
      <c r="I98" s="58"/>
    </row>
    <row r="99" spans="1:9">
      <c r="A99" s="369" t="s">
        <v>9</v>
      </c>
      <c r="B99" s="370"/>
      <c r="C99" s="374" t="s">
        <v>392</v>
      </c>
      <c r="D99" s="374" t="s">
        <v>374</v>
      </c>
      <c r="E99" s="374" t="s">
        <v>363</v>
      </c>
      <c r="F99" s="374" t="s">
        <v>364</v>
      </c>
      <c r="G99" s="374" t="s">
        <v>356</v>
      </c>
      <c r="H99" s="374" t="s">
        <v>343</v>
      </c>
      <c r="I99" s="374" t="s">
        <v>291</v>
      </c>
    </row>
    <row r="100" spans="1:9">
      <c r="A100" s="401" t="s">
        <v>210</v>
      </c>
      <c r="B100" s="385"/>
      <c r="C100" s="393"/>
      <c r="D100" s="393"/>
      <c r="E100" s="393"/>
      <c r="F100" s="393"/>
      <c r="G100" s="393"/>
      <c r="H100" s="393"/>
      <c r="I100" s="393"/>
    </row>
    <row r="101" spans="1:9">
      <c r="A101" s="386" t="s">
        <v>32</v>
      </c>
      <c r="B101" s="51"/>
      <c r="C101" s="54">
        <v>623883.78310207603</v>
      </c>
      <c r="D101" s="54">
        <v>741871.60613079602</v>
      </c>
      <c r="E101" s="54">
        <v>3254480.3866652818</v>
      </c>
      <c r="F101" s="54">
        <v>852757.72281436296</v>
      </c>
      <c r="G101" s="54">
        <v>770684.01791265199</v>
      </c>
      <c r="H101" s="54">
        <v>791201.89325431199</v>
      </c>
      <c r="I101" s="54">
        <v>839836.75268395501</v>
      </c>
    </row>
    <row r="102" spans="1:9">
      <c r="A102" s="377" t="s">
        <v>33</v>
      </c>
      <c r="B102" s="53"/>
      <c r="C102" s="56">
        <v>-409629.34838290699</v>
      </c>
      <c r="D102" s="56">
        <v>-419515.47761479899</v>
      </c>
      <c r="E102" s="56">
        <v>-1625777.679650272</v>
      </c>
      <c r="F102" s="56">
        <v>-412761.65259753302</v>
      </c>
      <c r="G102" s="56">
        <v>-402635.47774394398</v>
      </c>
      <c r="H102" s="56">
        <v>-396535.20485543302</v>
      </c>
      <c r="I102" s="56">
        <v>-413845.34445336199</v>
      </c>
    </row>
    <row r="103" spans="1:9">
      <c r="A103" s="386" t="s">
        <v>34</v>
      </c>
      <c r="B103" s="51"/>
      <c r="C103" s="54">
        <v>214254.43471916899</v>
      </c>
      <c r="D103" s="54">
        <v>322356.12851599703</v>
      </c>
      <c r="E103" s="54">
        <v>1628702.7070150101</v>
      </c>
      <c r="F103" s="54">
        <v>439996.07021683</v>
      </c>
      <c r="G103" s="54">
        <v>368048.54016870802</v>
      </c>
      <c r="H103" s="54">
        <v>394666.68839887902</v>
      </c>
      <c r="I103" s="54">
        <v>425991.40823059302</v>
      </c>
    </row>
    <row r="104" spans="1:9">
      <c r="A104" s="376" t="s">
        <v>152</v>
      </c>
      <c r="B104" s="53"/>
      <c r="C104" s="56">
        <v>-48461.624367441997</v>
      </c>
      <c r="D104" s="56">
        <v>-44805.319289332998</v>
      </c>
      <c r="E104" s="56">
        <v>-194316.36890259199</v>
      </c>
      <c r="F104" s="56">
        <v>-44482.248455462999</v>
      </c>
      <c r="G104" s="56">
        <v>-47455.485877594001</v>
      </c>
      <c r="H104" s="56">
        <v>-44970.075475723002</v>
      </c>
      <c r="I104" s="56">
        <v>-57408.559093812</v>
      </c>
    </row>
    <row r="105" spans="1:9">
      <c r="A105" s="386" t="s">
        <v>36</v>
      </c>
      <c r="B105" s="51"/>
      <c r="C105" s="54">
        <v>165792.81035172701</v>
      </c>
      <c r="D105" s="54">
        <v>277550.80922666402</v>
      </c>
      <c r="E105" s="54">
        <v>1434386.3381124181</v>
      </c>
      <c r="F105" s="54">
        <v>395513.82176136703</v>
      </c>
      <c r="G105" s="54">
        <v>320593.05429111398</v>
      </c>
      <c r="H105" s="54">
        <v>349696.612923156</v>
      </c>
      <c r="I105" s="54">
        <v>368582.84913678101</v>
      </c>
    </row>
    <row r="106" spans="1:9">
      <c r="A106" s="376" t="s">
        <v>81</v>
      </c>
      <c r="B106" s="47"/>
      <c r="C106" s="56">
        <v>2055.2911265110001</v>
      </c>
      <c r="D106" s="56">
        <v>780.51682862899997</v>
      </c>
      <c r="E106" s="56">
        <v>3872.5248157790002</v>
      </c>
      <c r="F106" s="56">
        <v>4615.6025656350002</v>
      </c>
      <c r="G106" s="56">
        <v>-229.49494764400001</v>
      </c>
      <c r="H106" s="56">
        <v>-249.81820600099999</v>
      </c>
      <c r="I106" s="56">
        <v>-263.76459621100003</v>
      </c>
    </row>
    <row r="107" spans="1:9">
      <c r="A107" s="377" t="s">
        <v>37</v>
      </c>
      <c r="B107" s="53"/>
      <c r="C107" s="56">
        <v>-27101.547512207999</v>
      </c>
      <c r="D107" s="56">
        <v>-25004.762293511001</v>
      </c>
      <c r="E107" s="56">
        <v>-107850.198367715</v>
      </c>
      <c r="F107" s="56">
        <v>-24301.341229362999</v>
      </c>
      <c r="G107" s="56">
        <v>-28890.684577353</v>
      </c>
      <c r="H107" s="56">
        <v>-23308.943649733999</v>
      </c>
      <c r="I107" s="56">
        <v>-31349.228911265</v>
      </c>
    </row>
    <row r="108" spans="1:9">
      <c r="A108" s="386" t="s">
        <v>38</v>
      </c>
      <c r="B108" s="51"/>
      <c r="C108" s="54">
        <v>140746.55396603001</v>
      </c>
      <c r="D108" s="54">
        <v>253326.56376178199</v>
      </c>
      <c r="E108" s="54">
        <v>1330408.6645604819</v>
      </c>
      <c r="F108" s="54">
        <v>375828.08309763903</v>
      </c>
      <c r="G108" s="54">
        <v>291472.87476611702</v>
      </c>
      <c r="H108" s="54">
        <v>326137.85106742103</v>
      </c>
      <c r="I108" s="54">
        <v>336969.85562930501</v>
      </c>
    </row>
    <row r="109" spans="1:9">
      <c r="A109" s="378"/>
      <c r="B109" s="289"/>
      <c r="C109" s="54"/>
      <c r="D109" s="54"/>
      <c r="E109" s="54"/>
      <c r="F109" s="54"/>
      <c r="G109" s="54"/>
      <c r="H109" s="54"/>
      <c r="I109" s="54"/>
    </row>
    <row r="110" spans="1:9">
      <c r="A110" s="379" t="s">
        <v>193</v>
      </c>
      <c r="B110" s="380"/>
      <c r="C110" s="382">
        <v>0.65657957375674558</v>
      </c>
      <c r="D110" s="382">
        <v>0.56548259044818616</v>
      </c>
      <c r="E110" s="382">
        <v>0.49955061530302614</v>
      </c>
      <c r="F110" s="382">
        <v>0.48403156201891967</v>
      </c>
      <c r="G110" s="382">
        <v>0.52243911692168765</v>
      </c>
      <c r="H110" s="382">
        <v>0.50118080888865713</v>
      </c>
      <c r="I110" s="382">
        <v>0.49276879480541036</v>
      </c>
    </row>
    <row r="111" spans="1:9">
      <c r="A111" s="376" t="s">
        <v>101</v>
      </c>
      <c r="B111" s="47"/>
      <c r="C111" s="291">
        <v>7309545.686156122</v>
      </c>
      <c r="D111" s="291">
        <v>7279467.4318371722</v>
      </c>
      <c r="E111" s="291">
        <v>7343811.0657178592</v>
      </c>
      <c r="F111" s="291">
        <v>7343811.0657178592</v>
      </c>
      <c r="G111" s="291">
        <v>7334711.4005439831</v>
      </c>
      <c r="H111" s="291">
        <v>7381330.1570803765</v>
      </c>
      <c r="I111" s="291">
        <v>7466792.7887035897</v>
      </c>
    </row>
    <row r="112" spans="1:9">
      <c r="A112" s="376" t="s">
        <v>197</v>
      </c>
      <c r="B112" s="47"/>
      <c r="C112" s="291">
        <v>60125179.913750112</v>
      </c>
      <c r="D112" s="291">
        <v>60104818.845000222</v>
      </c>
      <c r="E112" s="291">
        <v>59678259.564999975</v>
      </c>
      <c r="F112" s="291">
        <v>59678259.564999975</v>
      </c>
      <c r="G112" s="291">
        <v>60459100.100000672</v>
      </c>
      <c r="H112" s="291">
        <v>59486843.402500033</v>
      </c>
      <c r="I112" s="291">
        <v>60177796.281250156</v>
      </c>
    </row>
    <row r="113" spans="1:9">
      <c r="A113" s="376" t="s">
        <v>200</v>
      </c>
      <c r="B113" s="47"/>
      <c r="C113" s="290">
        <v>70155971.53819719</v>
      </c>
      <c r="D113" s="290">
        <v>69342623.53203164</v>
      </c>
      <c r="E113" s="290">
        <v>67463214.852261528</v>
      </c>
      <c r="F113" s="290">
        <v>68534070.281097829</v>
      </c>
      <c r="G113" s="290">
        <v>67708981.856654972</v>
      </c>
      <c r="H113" s="290">
        <v>67100504.365802519</v>
      </c>
      <c r="I113" s="290">
        <v>66509302.905490801</v>
      </c>
    </row>
    <row r="114" spans="1:9">
      <c r="A114" s="376" t="s">
        <v>201</v>
      </c>
      <c r="B114" s="47"/>
      <c r="C114" s="48">
        <v>1931753</v>
      </c>
      <c r="D114" s="48">
        <v>1906511</v>
      </c>
      <c r="E114" s="48">
        <v>1846723.75</v>
      </c>
      <c r="F114" s="48">
        <v>1894865</v>
      </c>
      <c r="G114" s="48">
        <v>1855940</v>
      </c>
      <c r="H114" s="48">
        <v>1827790</v>
      </c>
      <c r="I114" s="48">
        <v>1808300</v>
      </c>
    </row>
    <row r="116" spans="1:9">
      <c r="A116" s="369" t="s">
        <v>9</v>
      </c>
      <c r="B116" s="370"/>
      <c r="C116" s="374" t="s">
        <v>392</v>
      </c>
      <c r="D116" s="374" t="s">
        <v>374</v>
      </c>
      <c r="E116" s="374" t="s">
        <v>363</v>
      </c>
      <c r="F116" s="374" t="s">
        <v>364</v>
      </c>
      <c r="G116" s="374" t="s">
        <v>356</v>
      </c>
      <c r="H116" s="374" t="s">
        <v>343</v>
      </c>
      <c r="I116" s="374" t="s">
        <v>291</v>
      </c>
    </row>
    <row r="117" spans="1:9">
      <c r="A117" s="371" t="s">
        <v>230</v>
      </c>
      <c r="B117" s="372"/>
      <c r="C117" s="375"/>
      <c r="D117" s="375"/>
      <c r="E117" s="375"/>
      <c r="F117" s="375"/>
      <c r="G117" s="375"/>
      <c r="H117" s="375"/>
      <c r="I117" s="375"/>
    </row>
    <row r="118" spans="1:9">
      <c r="A118" s="386" t="s">
        <v>32</v>
      </c>
      <c r="B118" s="51"/>
      <c r="C118" s="294">
        <v>289182.80880605301</v>
      </c>
      <c r="D118" s="294">
        <v>271329.71902823198</v>
      </c>
      <c r="E118" s="294">
        <v>1049263.8065749011</v>
      </c>
      <c r="F118" s="294">
        <v>266279.85035189602</v>
      </c>
      <c r="G118" s="294">
        <v>262711.32463914802</v>
      </c>
      <c r="H118" s="294">
        <v>267579.12714495498</v>
      </c>
      <c r="I118" s="294">
        <v>252693.50443890199</v>
      </c>
    </row>
    <row r="119" spans="1:9">
      <c r="A119" s="377" t="s">
        <v>33</v>
      </c>
      <c r="B119" s="53"/>
      <c r="C119" s="296">
        <v>-167949.63783715799</v>
      </c>
      <c r="D119" s="296">
        <v>-167325.28992936999</v>
      </c>
      <c r="E119" s="296">
        <v>-666160.69183438795</v>
      </c>
      <c r="F119" s="296">
        <v>-175167.695620529</v>
      </c>
      <c r="G119" s="296">
        <v>-166307.939346625</v>
      </c>
      <c r="H119" s="296">
        <v>-162344.833222527</v>
      </c>
      <c r="I119" s="296">
        <v>-162340.223644707</v>
      </c>
    </row>
    <row r="120" spans="1:9">
      <c r="A120" s="386" t="s">
        <v>34</v>
      </c>
      <c r="B120" s="51"/>
      <c r="C120" s="294">
        <v>121233.17096889501</v>
      </c>
      <c r="D120" s="294">
        <v>104004.42909886201</v>
      </c>
      <c r="E120" s="294">
        <v>383103.11474051297</v>
      </c>
      <c r="F120" s="294">
        <v>91112.154731367002</v>
      </c>
      <c r="G120" s="294">
        <v>96403.385292523002</v>
      </c>
      <c r="H120" s="294">
        <v>105234.293922428</v>
      </c>
      <c r="I120" s="294">
        <v>90353.280794195001</v>
      </c>
    </row>
    <row r="121" spans="1:9">
      <c r="A121" s="376" t="s">
        <v>152</v>
      </c>
      <c r="B121" s="47"/>
      <c r="C121" s="296">
        <v>-26402.901610000001</v>
      </c>
      <c r="D121" s="296">
        <v>-26261.506975</v>
      </c>
      <c r="E121" s="296">
        <v>-96517.023060000007</v>
      </c>
      <c r="F121" s="296">
        <v>-13426.400755000001</v>
      </c>
      <c r="G121" s="296">
        <v>-29899.961034683001</v>
      </c>
      <c r="H121" s="296">
        <v>-25620.039690317</v>
      </c>
      <c r="I121" s="296">
        <v>-27570.621579999999</v>
      </c>
    </row>
    <row r="122" spans="1:9">
      <c r="A122" s="386" t="s">
        <v>36</v>
      </c>
      <c r="B122" s="51"/>
      <c r="C122" s="294">
        <v>94830.269358895006</v>
      </c>
      <c r="D122" s="294">
        <v>77742.922123861994</v>
      </c>
      <c r="E122" s="294">
        <v>286586.091680513</v>
      </c>
      <c r="F122" s="294">
        <v>77685.753976367007</v>
      </c>
      <c r="G122" s="294">
        <v>66503.424257840001</v>
      </c>
      <c r="H122" s="294">
        <v>79614.254232110994</v>
      </c>
      <c r="I122" s="294">
        <v>62782.659214195002</v>
      </c>
    </row>
    <row r="123" spans="1:9">
      <c r="A123" s="377" t="s">
        <v>81</v>
      </c>
      <c r="B123" s="53"/>
      <c r="C123" s="56">
        <v>-1779.841133809</v>
      </c>
      <c r="D123" s="56">
        <v>-1117.25425174</v>
      </c>
      <c r="E123" s="56">
        <v>-5210.230700047</v>
      </c>
      <c r="F123" s="56">
        <v>-200.850463443</v>
      </c>
      <c r="G123" s="56">
        <v>-1421.9254186200001</v>
      </c>
      <c r="H123" s="56">
        <v>-1750.330762347</v>
      </c>
      <c r="I123" s="56">
        <v>-1837.1240556370001</v>
      </c>
    </row>
    <row r="124" spans="1:9">
      <c r="A124" s="377" t="s">
        <v>37</v>
      </c>
      <c r="B124" s="53"/>
      <c r="C124" s="56">
        <v>-95.278880000000001</v>
      </c>
      <c r="D124" s="56">
        <v>7.27888</v>
      </c>
      <c r="E124" s="56">
        <v>-984.96645999999998</v>
      </c>
      <c r="F124" s="56">
        <v>-982.97362499999997</v>
      </c>
      <c r="G124" s="56">
        <v>-8.0132499999999993</v>
      </c>
      <c r="H124" s="56">
        <v>8.0132499999999993</v>
      </c>
      <c r="I124" s="56">
        <v>-1.9928349999999999</v>
      </c>
    </row>
    <row r="125" spans="1:9">
      <c r="A125" s="386" t="s">
        <v>38</v>
      </c>
      <c r="B125" s="51"/>
      <c r="C125" s="294">
        <v>92955.149345086</v>
      </c>
      <c r="D125" s="294">
        <v>76632.946752122007</v>
      </c>
      <c r="E125" s="294">
        <v>280390.89452046598</v>
      </c>
      <c r="F125" s="294">
        <v>76501.929887923994</v>
      </c>
      <c r="G125" s="294">
        <v>65073.485589219999</v>
      </c>
      <c r="H125" s="294">
        <v>77871.936719763995</v>
      </c>
      <c r="I125" s="294">
        <v>60943.542323558002</v>
      </c>
    </row>
    <row r="126" spans="1:9">
      <c r="A126" s="378"/>
      <c r="B126" s="289"/>
      <c r="C126" s="294"/>
      <c r="D126" s="294"/>
      <c r="E126" s="294"/>
      <c r="F126" s="294"/>
      <c r="G126" s="294"/>
      <c r="H126" s="294"/>
      <c r="I126" s="294"/>
    </row>
    <row r="127" spans="1:9">
      <c r="A127" s="379" t="s">
        <v>193</v>
      </c>
      <c r="B127" s="380"/>
      <c r="C127" s="382">
        <v>0.58077324350838988</v>
      </c>
      <c r="D127" s="382">
        <v>0.61668618730246694</v>
      </c>
      <c r="E127" s="382">
        <v>0.63488389446018167</v>
      </c>
      <c r="F127" s="382">
        <v>0.65783308571429699</v>
      </c>
      <c r="G127" s="382">
        <v>0.63304442461724986</v>
      </c>
      <c r="H127" s="382">
        <v>0.60671710441218507</v>
      </c>
      <c r="I127" s="382">
        <v>0.64243924277032127</v>
      </c>
    </row>
    <row r="128" spans="1:9">
      <c r="A128" s="376" t="s">
        <v>101</v>
      </c>
      <c r="B128" s="47"/>
      <c r="C128" s="291">
        <v>980119.1885448395</v>
      </c>
      <c r="D128" s="291">
        <v>990391.25399923604</v>
      </c>
      <c r="E128" s="291">
        <v>879063.69370160461</v>
      </c>
      <c r="F128" s="291">
        <v>879063.69370160461</v>
      </c>
      <c r="G128" s="291">
        <v>864556.10285532253</v>
      </c>
      <c r="H128" s="291">
        <v>845598.57833875692</v>
      </c>
      <c r="I128" s="291">
        <v>794707.16046469798</v>
      </c>
    </row>
    <row r="129" spans="1:9">
      <c r="A129" s="376" t="s">
        <v>197</v>
      </c>
      <c r="B129" s="47"/>
      <c r="C129" s="291">
        <v>5241481.9188374979</v>
      </c>
      <c r="D129" s="291">
        <v>5340920.1772149969</v>
      </c>
      <c r="E129" s="291">
        <v>5454236.014860007</v>
      </c>
      <c r="F129" s="291">
        <v>5454236.014860007</v>
      </c>
      <c r="G129" s="291">
        <v>5049477.1490350002</v>
      </c>
      <c r="H129" s="291">
        <v>4939204.0083400048</v>
      </c>
      <c r="I129" s="291">
        <v>4828253.2938250033</v>
      </c>
    </row>
    <row r="130" spans="1:9">
      <c r="A130" s="376"/>
      <c r="B130" s="47"/>
      <c r="C130" s="294"/>
      <c r="D130" s="294"/>
      <c r="E130" s="294"/>
      <c r="F130" s="294"/>
      <c r="G130" s="294"/>
      <c r="H130" s="294"/>
      <c r="I130" s="294"/>
    </row>
    <row r="131" spans="1:9">
      <c r="A131" s="404" t="s">
        <v>9</v>
      </c>
      <c r="B131" s="384"/>
      <c r="C131" s="374" t="s">
        <v>392</v>
      </c>
      <c r="D131" s="374" t="s">
        <v>374</v>
      </c>
      <c r="E131" s="374" t="s">
        <v>363</v>
      </c>
      <c r="F131" s="374" t="s">
        <v>364</v>
      </c>
      <c r="G131" s="374" t="s">
        <v>356</v>
      </c>
      <c r="H131" s="374" t="s">
        <v>343</v>
      </c>
      <c r="I131" s="374" t="s">
        <v>291</v>
      </c>
    </row>
    <row r="132" spans="1:9">
      <c r="A132" s="401" t="s">
        <v>212</v>
      </c>
      <c r="B132" s="385"/>
      <c r="C132" s="388"/>
      <c r="D132" s="388"/>
      <c r="E132" s="388"/>
      <c r="F132" s="388"/>
      <c r="G132" s="388"/>
      <c r="H132" s="388"/>
      <c r="I132" s="388"/>
    </row>
    <row r="133" spans="1:9">
      <c r="A133" s="386" t="s">
        <v>32</v>
      </c>
      <c r="B133" s="51"/>
      <c r="C133" s="294">
        <v>609796.69351654104</v>
      </c>
      <c r="D133" s="294">
        <v>630815.57590931701</v>
      </c>
      <c r="E133" s="294">
        <v>2424001.0510946019</v>
      </c>
      <c r="F133" s="294">
        <v>606112.89390295697</v>
      </c>
      <c r="G133" s="294">
        <v>615350.11695696902</v>
      </c>
      <c r="H133" s="294">
        <v>634588.57205123198</v>
      </c>
      <c r="I133" s="294">
        <v>567949.468183444</v>
      </c>
    </row>
    <row r="134" spans="1:9">
      <c r="A134" s="377" t="s">
        <v>33</v>
      </c>
      <c r="B134" s="53"/>
      <c r="C134" s="296">
        <v>-205612.210272836</v>
      </c>
      <c r="D134" s="296">
        <v>-206722.246415286</v>
      </c>
      <c r="E134" s="296">
        <v>-829043.74324939703</v>
      </c>
      <c r="F134" s="296">
        <v>-215536.672725235</v>
      </c>
      <c r="G134" s="296">
        <v>-207529.928702337</v>
      </c>
      <c r="H134" s="296">
        <v>-201592.786207478</v>
      </c>
      <c r="I134" s="296">
        <v>-204384.35561434701</v>
      </c>
    </row>
    <row r="135" spans="1:9">
      <c r="A135" s="386" t="s">
        <v>34</v>
      </c>
      <c r="B135" s="51"/>
      <c r="C135" s="294">
        <v>404184.48324370501</v>
      </c>
      <c r="D135" s="294">
        <v>424093.32949403097</v>
      </c>
      <c r="E135" s="294">
        <v>1594957.3078452051</v>
      </c>
      <c r="F135" s="294">
        <v>390576.22117772198</v>
      </c>
      <c r="G135" s="294">
        <v>407820.188254632</v>
      </c>
      <c r="H135" s="294">
        <v>432995.78584375401</v>
      </c>
      <c r="I135" s="294">
        <v>363565.11256909702</v>
      </c>
    </row>
    <row r="136" spans="1:9">
      <c r="A136" s="376" t="s">
        <v>152</v>
      </c>
      <c r="B136" s="47"/>
      <c r="C136" s="296">
        <v>0</v>
      </c>
      <c r="D136" s="296">
        <v>0</v>
      </c>
      <c r="E136" s="296">
        <v>0</v>
      </c>
      <c r="F136" s="296">
        <v>0</v>
      </c>
      <c r="G136" s="296">
        <v>0</v>
      </c>
      <c r="H136" s="296">
        <v>0</v>
      </c>
      <c r="I136" s="296">
        <v>0</v>
      </c>
    </row>
    <row r="137" spans="1:9">
      <c r="A137" s="386" t="s">
        <v>36</v>
      </c>
      <c r="B137" s="51"/>
      <c r="C137" s="294">
        <v>404184.48324370501</v>
      </c>
      <c r="D137" s="294">
        <v>424093.32949403097</v>
      </c>
      <c r="E137" s="294">
        <v>1594957.3078452051</v>
      </c>
      <c r="F137" s="294">
        <v>390576.22117772198</v>
      </c>
      <c r="G137" s="294">
        <v>407820.188254632</v>
      </c>
      <c r="H137" s="294">
        <v>432995.78584375401</v>
      </c>
      <c r="I137" s="294">
        <v>363565.11256909702</v>
      </c>
    </row>
    <row r="138" spans="1:9">
      <c r="A138" s="376" t="s">
        <v>81</v>
      </c>
      <c r="B138" s="47"/>
      <c r="C138" s="296">
        <v>124581.079064873</v>
      </c>
      <c r="D138" s="296">
        <v>6033.7554867999997</v>
      </c>
      <c r="E138" s="296">
        <v>219506.36453010899</v>
      </c>
      <c r="F138" s="296">
        <v>39203.065546933998</v>
      </c>
      <c r="G138" s="296">
        <v>62660.441493926999</v>
      </c>
      <c r="H138" s="296">
        <v>109768.157186111</v>
      </c>
      <c r="I138" s="296">
        <v>7874.7003031370004</v>
      </c>
    </row>
    <row r="139" spans="1:9">
      <c r="A139" s="377" t="s">
        <v>37</v>
      </c>
      <c r="B139" s="53"/>
      <c r="C139" s="296">
        <v>-62124.750595691999</v>
      </c>
      <c r="D139" s="296">
        <v>-10907.178469083001</v>
      </c>
      <c r="E139" s="296">
        <v>142612.58676835801</v>
      </c>
      <c r="F139" s="296">
        <v>-4832.2731689929997</v>
      </c>
      <c r="G139" s="296">
        <v>-10382.860771023001</v>
      </c>
      <c r="H139" s="296">
        <v>-3755.65896548</v>
      </c>
      <c r="I139" s="296">
        <v>161583.37967385401</v>
      </c>
    </row>
    <row r="140" spans="1:9">
      <c r="A140" s="386" t="s">
        <v>38</v>
      </c>
      <c r="B140" s="51"/>
      <c r="C140" s="294">
        <v>466640.81171288597</v>
      </c>
      <c r="D140" s="294">
        <v>419219.90651174798</v>
      </c>
      <c r="E140" s="294">
        <v>1957076.259143672</v>
      </c>
      <c r="F140" s="294">
        <v>424947.013555663</v>
      </c>
      <c r="G140" s="294">
        <v>460097.768977536</v>
      </c>
      <c r="H140" s="294">
        <v>539008.28406438499</v>
      </c>
      <c r="I140" s="294">
        <v>533023.19254608802</v>
      </c>
    </row>
    <row r="141" spans="1:9">
      <c r="A141" s="378"/>
      <c r="B141" s="289"/>
      <c r="C141" s="294"/>
      <c r="D141" s="294"/>
      <c r="E141" s="294"/>
      <c r="F141" s="294"/>
      <c r="G141" s="294"/>
      <c r="H141" s="294"/>
      <c r="I141" s="294"/>
    </row>
    <row r="142" spans="1:9">
      <c r="A142" s="379" t="s">
        <v>193</v>
      </c>
      <c r="B142" s="380"/>
      <c r="C142" s="382">
        <v>0.33718157618586475</v>
      </c>
      <c r="D142" s="382">
        <v>0.32770631276391216</v>
      </c>
      <c r="E142" s="382">
        <v>0.34201459726060235</v>
      </c>
      <c r="F142" s="382">
        <v>0.35560483021129058</v>
      </c>
      <c r="G142" s="382">
        <v>0.33725504064030171</v>
      </c>
      <c r="H142" s="382">
        <v>0.3176747818761585</v>
      </c>
      <c r="I142" s="382">
        <v>0.35986362707242148</v>
      </c>
    </row>
    <row r="143" spans="1:9">
      <c r="A143" s="376" t="s">
        <v>203</v>
      </c>
      <c r="B143" s="47"/>
      <c r="C143" s="290">
        <v>324515048.03792661</v>
      </c>
      <c r="D143" s="290">
        <v>302710621.17393029</v>
      </c>
      <c r="E143" s="290">
        <v>301740116.36200064</v>
      </c>
      <c r="F143" s="290">
        <v>301740116.36200064</v>
      </c>
      <c r="G143" s="290">
        <v>296828245.15068072</v>
      </c>
      <c r="H143" s="290">
        <v>291557613.16801739</v>
      </c>
      <c r="I143" s="290">
        <v>289448467.66828167</v>
      </c>
    </row>
    <row r="144" spans="1:9">
      <c r="A144" s="376" t="s">
        <v>101</v>
      </c>
      <c r="B144" s="47"/>
      <c r="C144" s="291">
        <v>8278433.6603483828</v>
      </c>
      <c r="D144" s="291">
        <v>8725809.5056563914</v>
      </c>
      <c r="E144" s="291">
        <v>8893857.4410393648</v>
      </c>
      <c r="F144" s="291">
        <v>8893857.4410393648</v>
      </c>
      <c r="G144" s="291">
        <v>8793631.50458478</v>
      </c>
      <c r="H144" s="291">
        <v>8661808.0928509757</v>
      </c>
      <c r="I144" s="291">
        <v>8380207.9448080324</v>
      </c>
    </row>
    <row r="145" spans="1:9">
      <c r="A145" s="376" t="s">
        <v>202</v>
      </c>
      <c r="B145" s="47"/>
      <c r="C145" s="291">
        <v>22403485.100000001</v>
      </c>
      <c r="D145" s="291">
        <v>19767516.337499999</v>
      </c>
      <c r="E145" s="291">
        <v>18373872.949999999</v>
      </c>
      <c r="F145" s="291">
        <v>18373872.949999999</v>
      </c>
      <c r="G145" s="291">
        <v>19215941.987500001</v>
      </c>
      <c r="H145" s="291">
        <v>18973590.350000001</v>
      </c>
      <c r="I145" s="291">
        <v>15957241.625</v>
      </c>
    </row>
    <row r="146" spans="1:9">
      <c r="A146" s="376"/>
      <c r="B146" s="47"/>
      <c r="C146" s="304"/>
      <c r="D146" s="304"/>
      <c r="E146" s="304"/>
      <c r="F146" s="304"/>
      <c r="G146" s="304"/>
      <c r="H146" s="304"/>
      <c r="I146" s="304"/>
    </row>
    <row r="147" spans="1:9">
      <c r="A147" s="404" t="s">
        <v>9</v>
      </c>
      <c r="B147" s="384"/>
      <c r="C147" s="374" t="s">
        <v>392</v>
      </c>
      <c r="D147" s="374" t="s">
        <v>374</v>
      </c>
      <c r="E147" s="374" t="s">
        <v>363</v>
      </c>
      <c r="F147" s="374" t="s">
        <v>364</v>
      </c>
      <c r="G147" s="374" t="s">
        <v>356</v>
      </c>
      <c r="H147" s="374" t="s">
        <v>343</v>
      </c>
      <c r="I147" s="374" t="s">
        <v>291</v>
      </c>
    </row>
    <row r="148" spans="1:9">
      <c r="A148" s="401" t="s">
        <v>447</v>
      </c>
      <c r="B148" s="385"/>
      <c r="C148" s="388"/>
      <c r="D148" s="388"/>
      <c r="E148" s="388"/>
      <c r="F148" s="388"/>
      <c r="G148" s="388"/>
      <c r="H148" s="388"/>
      <c r="I148" s="388"/>
    </row>
    <row r="149" spans="1:9">
      <c r="A149" s="386" t="s">
        <v>32</v>
      </c>
      <c r="B149" s="51"/>
      <c r="C149" s="294">
        <v>673461.79289959103</v>
      </c>
      <c r="D149" s="294">
        <v>678637.79100935603</v>
      </c>
      <c r="E149" s="294">
        <v>2052079.5286698521</v>
      </c>
      <c r="F149" s="294">
        <v>778011.25631287205</v>
      </c>
      <c r="G149" s="294">
        <v>678389.20827542304</v>
      </c>
      <c r="H149" s="294">
        <v>294397.45739758603</v>
      </c>
      <c r="I149" s="294">
        <v>301281.60668397101</v>
      </c>
    </row>
    <row r="150" spans="1:9">
      <c r="A150" s="377" t="s">
        <v>33</v>
      </c>
      <c r="B150" s="53"/>
      <c r="C150" s="296">
        <v>-490143.09659634699</v>
      </c>
      <c r="D150" s="296">
        <v>-501470.707570675</v>
      </c>
      <c r="E150" s="296">
        <v>-1455876.793481682</v>
      </c>
      <c r="F150" s="296">
        <v>-545808.48897440196</v>
      </c>
      <c r="G150" s="296">
        <v>-471962.35255656502</v>
      </c>
      <c r="H150" s="296">
        <v>-217479.10764718999</v>
      </c>
      <c r="I150" s="296">
        <v>-220626.84430352499</v>
      </c>
    </row>
    <row r="151" spans="1:9">
      <c r="A151" s="386" t="s">
        <v>34</v>
      </c>
      <c r="B151" s="51"/>
      <c r="C151" s="294">
        <v>183318.69630324401</v>
      </c>
      <c r="D151" s="294">
        <v>177167.083438681</v>
      </c>
      <c r="E151" s="294">
        <v>596202.73518816999</v>
      </c>
      <c r="F151" s="294">
        <v>232202.76733847</v>
      </c>
      <c r="G151" s="294">
        <v>206426.85571885799</v>
      </c>
      <c r="H151" s="294">
        <v>76918.349750395995</v>
      </c>
      <c r="I151" s="294">
        <v>80654.762380446002</v>
      </c>
    </row>
    <row r="152" spans="1:9">
      <c r="A152" s="376" t="s">
        <v>152</v>
      </c>
      <c r="B152" s="47"/>
      <c r="C152" s="296">
        <v>-119</v>
      </c>
      <c r="D152" s="296">
        <v>-93.07</v>
      </c>
      <c r="E152" s="296">
        <v>-115.10318947499999</v>
      </c>
      <c r="F152" s="296">
        <v>157.98450006100001</v>
      </c>
      <c r="G152" s="296">
        <v>733.76174780099996</v>
      </c>
      <c r="H152" s="296">
        <v>-675.25770869899998</v>
      </c>
      <c r="I152" s="296">
        <v>-331.59172863800001</v>
      </c>
    </row>
    <row r="153" spans="1:9">
      <c r="A153" s="386" t="s">
        <v>36</v>
      </c>
      <c r="B153" s="51"/>
      <c r="C153" s="294">
        <v>183199.69630324401</v>
      </c>
      <c r="D153" s="294">
        <v>177074.013438681</v>
      </c>
      <c r="E153" s="294">
        <v>596087.63199869497</v>
      </c>
      <c r="F153" s="294">
        <v>232360.751838531</v>
      </c>
      <c r="G153" s="294">
        <v>207160.61746665899</v>
      </c>
      <c r="H153" s="294">
        <v>76243.092041697004</v>
      </c>
      <c r="I153" s="294">
        <v>80323.170651808003</v>
      </c>
    </row>
    <row r="154" spans="1:9">
      <c r="A154" s="376" t="s">
        <v>81</v>
      </c>
      <c r="B154" s="47"/>
      <c r="C154" s="296">
        <v>14504.432804849999</v>
      </c>
      <c r="D154" s="296">
        <v>16020.101052579999</v>
      </c>
      <c r="E154" s="296">
        <v>53798.660649931997</v>
      </c>
      <c r="F154" s="296">
        <v>25827.306951359998</v>
      </c>
      <c r="G154" s="296">
        <v>11652.836228024</v>
      </c>
      <c r="H154" s="296">
        <v>8207.6993210729997</v>
      </c>
      <c r="I154" s="296">
        <v>8110.8181494749997</v>
      </c>
    </row>
    <row r="155" spans="1:9">
      <c r="A155" s="377" t="s">
        <v>37</v>
      </c>
      <c r="B155" s="53"/>
      <c r="C155" s="296">
        <v>18.586392662000002</v>
      </c>
      <c r="D155" s="296">
        <v>-31.370146707</v>
      </c>
      <c r="E155" s="296">
        <v>-16.646858438999999</v>
      </c>
      <c r="F155" s="296">
        <v>281.94858979600002</v>
      </c>
      <c r="G155" s="296">
        <v>0</v>
      </c>
      <c r="H155" s="296">
        <v>-118.998448235</v>
      </c>
      <c r="I155" s="296">
        <v>-179.59700000000001</v>
      </c>
    </row>
    <row r="156" spans="1:9">
      <c r="A156" s="386" t="s">
        <v>38</v>
      </c>
      <c r="B156" s="51"/>
      <c r="C156" s="294">
        <v>197722.71550075599</v>
      </c>
      <c r="D156" s="294">
        <v>193062.744344554</v>
      </c>
      <c r="E156" s="294">
        <v>649869.64579018799</v>
      </c>
      <c r="F156" s="294">
        <v>258470.00737968701</v>
      </c>
      <c r="G156" s="294">
        <v>218813.453694683</v>
      </c>
      <c r="H156" s="294">
        <v>84331.792914535006</v>
      </c>
      <c r="I156" s="294">
        <v>88254.391801282996</v>
      </c>
    </row>
    <row r="157" spans="1:9">
      <c r="A157" s="378"/>
      <c r="B157" s="289"/>
      <c r="C157" s="294"/>
      <c r="D157" s="294"/>
      <c r="E157" s="294"/>
      <c r="F157" s="294"/>
      <c r="G157" s="294"/>
      <c r="H157" s="294"/>
      <c r="I157" s="294"/>
    </row>
    <row r="158" spans="1:9">
      <c r="A158" s="379" t="s">
        <v>193</v>
      </c>
      <c r="B158" s="380"/>
      <c r="C158" s="382">
        <v>0.72779644185312276</v>
      </c>
      <c r="D158" s="382">
        <v>0.73893719774259004</v>
      </c>
      <c r="E158" s="382">
        <v>0.70946411829631872</v>
      </c>
      <c r="F158" s="382">
        <v>0.70154317761555463</v>
      </c>
      <c r="G158" s="382">
        <v>0.69571028960848447</v>
      </c>
      <c r="H158" s="382">
        <v>0.73872617504805005</v>
      </c>
      <c r="I158" s="382">
        <v>0.73229443619819534</v>
      </c>
    </row>
    <row r="159" spans="1:9">
      <c r="A159" s="391" t="s">
        <v>231</v>
      </c>
      <c r="B159" s="47"/>
      <c r="C159" s="290">
        <v>1731922667.0488727</v>
      </c>
      <c r="D159" s="290">
        <v>1654117593.6376448</v>
      </c>
      <c r="E159" s="290">
        <v>1623950228.4776533</v>
      </c>
      <c r="F159" s="290">
        <v>1623950228.4776533</v>
      </c>
      <c r="G159" s="290">
        <v>1611157289.2521033</v>
      </c>
      <c r="H159" s="290">
        <v>635955377.87392604</v>
      </c>
      <c r="I159" s="290">
        <v>625478563.40568888</v>
      </c>
    </row>
    <row r="160" spans="1:9">
      <c r="A160" s="376" t="s">
        <v>101</v>
      </c>
      <c r="B160" s="47"/>
      <c r="C160" s="291">
        <v>2115049.2653513309</v>
      </c>
      <c r="D160" s="291">
        <v>2103433.1005382659</v>
      </c>
      <c r="E160" s="291">
        <v>1367073.6444201237</v>
      </c>
      <c r="F160" s="291">
        <v>1367073.6444201237</v>
      </c>
      <c r="G160" s="291">
        <v>1138068.8350820576</v>
      </c>
      <c r="H160" s="291">
        <v>791224.98228770751</v>
      </c>
      <c r="I160" s="291">
        <v>770214.55356949498</v>
      </c>
    </row>
    <row r="161" spans="1:9">
      <c r="A161" s="376" t="s">
        <v>202</v>
      </c>
      <c r="B161" s="47"/>
      <c r="C161" s="291">
        <v>15529359.884999856</v>
      </c>
      <c r="D161" s="291">
        <v>15817272.17624996</v>
      </c>
      <c r="E161" s="291">
        <v>15704404.737750009</v>
      </c>
      <c r="F161" s="291">
        <v>15704404.737750009</v>
      </c>
      <c r="G161" s="291">
        <v>14315487.160999926</v>
      </c>
      <c r="H161" s="291">
        <v>6374535.2114999462</v>
      </c>
      <c r="I161" s="291">
        <v>5951444.1115000565</v>
      </c>
    </row>
    <row r="162" spans="1:9">
      <c r="A162" s="376"/>
      <c r="B162" s="47"/>
      <c r="C162" s="304"/>
      <c r="D162" s="304"/>
      <c r="E162" s="304"/>
      <c r="F162" s="304"/>
      <c r="G162" s="304"/>
      <c r="H162" s="304"/>
      <c r="I162" s="304"/>
    </row>
    <row r="163" spans="1:9">
      <c r="A163" s="404" t="s">
        <v>9</v>
      </c>
      <c r="B163" s="384"/>
      <c r="C163" s="374" t="s">
        <v>392</v>
      </c>
      <c r="D163" s="374" t="s">
        <v>374</v>
      </c>
      <c r="E163" s="374" t="s">
        <v>363</v>
      </c>
      <c r="F163" s="374" t="s">
        <v>364</v>
      </c>
      <c r="G163" s="374" t="s">
        <v>356</v>
      </c>
      <c r="H163" s="374" t="s">
        <v>343</v>
      </c>
      <c r="I163" s="374" t="s">
        <v>291</v>
      </c>
    </row>
    <row r="164" spans="1:9">
      <c r="A164" s="401" t="s">
        <v>448</v>
      </c>
      <c r="B164" s="385"/>
      <c r="C164" s="388"/>
      <c r="D164" s="388"/>
      <c r="E164" s="388"/>
      <c r="F164" s="388"/>
      <c r="G164" s="388"/>
      <c r="H164" s="388"/>
      <c r="I164" s="388"/>
    </row>
    <row r="165" spans="1:9">
      <c r="A165" s="386" t="s">
        <v>32</v>
      </c>
      <c r="B165" s="51"/>
      <c r="C165" s="294">
        <v>658515.85642151698</v>
      </c>
      <c r="D165" s="294">
        <v>670828.61915084603</v>
      </c>
      <c r="E165" s="294">
        <v>2435752.7079726881</v>
      </c>
      <c r="F165" s="294">
        <v>614747.04897434404</v>
      </c>
      <c r="G165" s="294">
        <v>602278.10640175897</v>
      </c>
      <c r="H165" s="294">
        <v>596954.73942848796</v>
      </c>
      <c r="I165" s="294">
        <v>621772.81316809705</v>
      </c>
    </row>
    <row r="166" spans="1:9">
      <c r="A166" s="377" t="s">
        <v>33</v>
      </c>
      <c r="B166" s="53"/>
      <c r="C166" s="296">
        <v>-475982.09169563302</v>
      </c>
      <c r="D166" s="296">
        <v>-499857.70738628501</v>
      </c>
      <c r="E166" s="296">
        <v>-1881436.193288926</v>
      </c>
      <c r="F166" s="296">
        <v>-483199.91506317299</v>
      </c>
      <c r="G166" s="296">
        <v>-462192.47410821699</v>
      </c>
      <c r="H166" s="296">
        <v>-453890.75258039701</v>
      </c>
      <c r="I166" s="296">
        <v>-482153.05153713899</v>
      </c>
    </row>
    <row r="167" spans="1:9">
      <c r="A167" s="386" t="s">
        <v>34</v>
      </c>
      <c r="B167" s="51"/>
      <c r="C167" s="294">
        <v>182533.76472588399</v>
      </c>
      <c r="D167" s="294">
        <v>170970.91176456099</v>
      </c>
      <c r="E167" s="294">
        <v>554316.51468376198</v>
      </c>
      <c r="F167" s="294">
        <v>131547.133911171</v>
      </c>
      <c r="G167" s="294">
        <v>140085.632293542</v>
      </c>
      <c r="H167" s="294">
        <v>143063.98684809101</v>
      </c>
      <c r="I167" s="294">
        <v>139619.761630958</v>
      </c>
    </row>
    <row r="168" spans="1:9">
      <c r="A168" s="376" t="s">
        <v>152</v>
      </c>
      <c r="B168" s="47"/>
      <c r="C168" s="296">
        <v>-2435.621867376</v>
      </c>
      <c r="D168" s="296">
        <v>-3345.2303610039999</v>
      </c>
      <c r="E168" s="296">
        <v>-8997.1589358910005</v>
      </c>
      <c r="F168" s="296">
        <v>-6977.0863954329998</v>
      </c>
      <c r="G168" s="296">
        <v>1616.800919991</v>
      </c>
      <c r="H168" s="296">
        <v>-6342.7380944690003</v>
      </c>
      <c r="I168" s="296">
        <v>2705.8646340199998</v>
      </c>
    </row>
    <row r="169" spans="1:9">
      <c r="A169" s="386" t="s">
        <v>36</v>
      </c>
      <c r="B169" s="51"/>
      <c r="C169" s="294">
        <v>180033.108819582</v>
      </c>
      <c r="D169" s="294">
        <v>167458.30476296699</v>
      </c>
      <c r="E169" s="294">
        <v>544739.32016583194</v>
      </c>
      <c r="F169" s="294">
        <v>124409.93996932601</v>
      </c>
      <c r="G169" s="294">
        <v>141580.63789744701</v>
      </c>
      <c r="H169" s="294">
        <v>136522.64477278799</v>
      </c>
      <c r="I169" s="294">
        <v>142226.09752627101</v>
      </c>
    </row>
    <row r="170" spans="1:9">
      <c r="A170" s="376" t="s">
        <v>81</v>
      </c>
      <c r="B170" s="47"/>
      <c r="C170" s="296">
        <v>-8280.8207767200001</v>
      </c>
      <c r="D170" s="296">
        <v>-21850.815941559002</v>
      </c>
      <c r="E170" s="296">
        <v>-87537.838000000003</v>
      </c>
      <c r="F170" s="296">
        <v>-63314.09</v>
      </c>
      <c r="G170" s="296">
        <v>-11250.907999999999</v>
      </c>
      <c r="H170" s="296">
        <v>-1379.29</v>
      </c>
      <c r="I170" s="296">
        <v>-11593.55</v>
      </c>
    </row>
    <row r="171" spans="1:9">
      <c r="A171" s="377" t="s">
        <v>37</v>
      </c>
      <c r="B171" s="53"/>
      <c r="C171" s="296">
        <v>-999.95029243399995</v>
      </c>
      <c r="D171" s="296">
        <v>11622.405835946</v>
      </c>
      <c r="E171" s="296">
        <v>-171.17994030899999</v>
      </c>
      <c r="F171" s="296">
        <v>-46.239970751000001</v>
      </c>
      <c r="G171" s="296">
        <v>26.269230150999999</v>
      </c>
      <c r="H171" s="296">
        <v>-156.78578707899999</v>
      </c>
      <c r="I171" s="296">
        <v>5.5765873700000004</v>
      </c>
    </row>
    <row r="172" spans="1:9">
      <c r="A172" s="386" t="s">
        <v>38</v>
      </c>
      <c r="B172" s="51"/>
      <c r="C172" s="294">
        <v>170752.33775042801</v>
      </c>
      <c r="D172" s="294">
        <v>157229.89465735399</v>
      </c>
      <c r="E172" s="294">
        <v>457030.30222552299</v>
      </c>
      <c r="F172" s="294">
        <v>61049.609998574997</v>
      </c>
      <c r="G172" s="294">
        <v>130355.999127598</v>
      </c>
      <c r="H172" s="294">
        <v>134986.56898570899</v>
      </c>
      <c r="I172" s="294">
        <v>130638.124113641</v>
      </c>
    </row>
    <row r="173" spans="1:9">
      <c r="A173" s="378"/>
      <c r="B173" s="289"/>
      <c r="C173" s="294"/>
      <c r="D173" s="294"/>
      <c r="E173" s="294"/>
      <c r="F173" s="294"/>
      <c r="G173" s="294"/>
      <c r="H173" s="294"/>
      <c r="I173" s="294"/>
    </row>
    <row r="174" spans="1:9">
      <c r="A174" s="379" t="s">
        <v>193</v>
      </c>
      <c r="B174" s="380"/>
      <c r="C174" s="382">
        <v>0.72281037283171534</v>
      </c>
      <c r="D174" s="382">
        <v>0.74513473801851082</v>
      </c>
      <c r="E174" s="382">
        <v>0.77242496216082313</v>
      </c>
      <c r="F174" s="382">
        <v>0.78601420839571845</v>
      </c>
      <c r="G174" s="382">
        <v>0.76740706526679603</v>
      </c>
      <c r="H174" s="382">
        <v>0.76034366192475922</v>
      </c>
      <c r="I174" s="382">
        <v>0.77544891208806888</v>
      </c>
    </row>
    <row r="175" spans="1:9">
      <c r="A175" s="376" t="s">
        <v>203</v>
      </c>
      <c r="B175" s="47"/>
      <c r="C175" s="290">
        <v>533098292.23492002</v>
      </c>
      <c r="D175" s="290">
        <v>503967345.67458344</v>
      </c>
      <c r="E175" s="290">
        <v>516996252.90554762</v>
      </c>
      <c r="F175" s="290">
        <v>516996252.90554762</v>
      </c>
      <c r="G175" s="290">
        <v>483590558.36564142</v>
      </c>
      <c r="H175" s="290">
        <v>470960529.62444073</v>
      </c>
      <c r="I175" s="290">
        <v>468971033.77338088</v>
      </c>
    </row>
    <row r="176" spans="1:9">
      <c r="A176" s="376" t="s">
        <v>101</v>
      </c>
      <c r="B176" s="47"/>
      <c r="C176" s="291">
        <v>3361687.5139819132</v>
      </c>
      <c r="D176" s="291">
        <v>3307645.4799648379</v>
      </c>
      <c r="E176" s="291">
        <v>3235420.6201255731</v>
      </c>
      <c r="F176" s="291">
        <v>3235420.6201255731</v>
      </c>
      <c r="G176" s="291">
        <v>3207156.6818390465</v>
      </c>
      <c r="H176" s="291">
        <v>3145342.9617909137</v>
      </c>
      <c r="I176" s="291">
        <v>3053736.5496824989</v>
      </c>
    </row>
    <row r="177" spans="1:9">
      <c r="A177" s="376" t="s">
        <v>202</v>
      </c>
      <c r="B177" s="47"/>
      <c r="C177" s="291">
        <v>27123782.976862371</v>
      </c>
      <c r="D177" s="291">
        <v>28080481.025413305</v>
      </c>
      <c r="E177" s="291">
        <v>27089550.737314396</v>
      </c>
      <c r="F177" s="291">
        <v>27089550.737314396</v>
      </c>
      <c r="G177" s="291">
        <v>25972507.626206569</v>
      </c>
      <c r="H177" s="291">
        <v>26939492.386777639</v>
      </c>
      <c r="I177" s="291">
        <v>26144874.538266361</v>
      </c>
    </row>
    <row r="179" spans="1:9">
      <c r="A179" s="404" t="s">
        <v>9</v>
      </c>
      <c r="B179" s="384"/>
      <c r="C179" s="374" t="s">
        <v>392</v>
      </c>
      <c r="D179" s="374" t="s">
        <v>374</v>
      </c>
      <c r="E179" s="374" t="s">
        <v>363</v>
      </c>
      <c r="F179" s="374" t="s">
        <v>364</v>
      </c>
      <c r="G179" s="374" t="s">
        <v>356</v>
      </c>
      <c r="H179" s="374" t="s">
        <v>343</v>
      </c>
      <c r="I179" s="374" t="s">
        <v>291</v>
      </c>
    </row>
    <row r="180" spans="1:9">
      <c r="A180" s="401" t="s">
        <v>213</v>
      </c>
      <c r="B180" s="385"/>
      <c r="C180" s="388"/>
      <c r="D180" s="388"/>
      <c r="E180" s="388"/>
      <c r="F180" s="388"/>
      <c r="G180" s="388"/>
      <c r="H180" s="388"/>
      <c r="I180" s="388"/>
    </row>
    <row r="181" spans="1:9">
      <c r="A181" s="386" t="s">
        <v>32</v>
      </c>
      <c r="B181" s="51"/>
      <c r="C181" s="294">
        <v>1547486.8030856589</v>
      </c>
      <c r="D181" s="294">
        <v>1513460.884177044</v>
      </c>
      <c r="E181" s="294">
        <v>6353385.6237656297</v>
      </c>
      <c r="F181" s="294">
        <v>1678389.1350842591</v>
      </c>
      <c r="G181" s="294">
        <v>1490378.4793235951</v>
      </c>
      <c r="H181" s="294">
        <v>1506090.3488658171</v>
      </c>
      <c r="I181" s="294">
        <v>1678527.660491959</v>
      </c>
    </row>
    <row r="182" spans="1:9">
      <c r="A182" s="377" t="s">
        <v>33</v>
      </c>
      <c r="B182" s="53"/>
      <c r="C182" s="296">
        <v>-716308.23794255196</v>
      </c>
      <c r="D182" s="296">
        <v>-709846.316111002</v>
      </c>
      <c r="E182" s="296">
        <v>-2811860.1783715999</v>
      </c>
      <c r="F182" s="296">
        <v>-703063.67410489405</v>
      </c>
      <c r="G182" s="296">
        <v>-689525.08575565205</v>
      </c>
      <c r="H182" s="296">
        <v>-688402.24638726504</v>
      </c>
      <c r="I182" s="296">
        <v>-730869.17212378897</v>
      </c>
    </row>
    <row r="183" spans="1:9">
      <c r="A183" s="386" t="s">
        <v>34</v>
      </c>
      <c r="B183" s="51"/>
      <c r="C183" s="294">
        <v>831178.56514310697</v>
      </c>
      <c r="D183" s="294">
        <v>803614.56806604203</v>
      </c>
      <c r="E183" s="294">
        <v>3541525.4453940298</v>
      </c>
      <c r="F183" s="294">
        <v>975325.46097936505</v>
      </c>
      <c r="G183" s="294">
        <v>800853.39356794301</v>
      </c>
      <c r="H183" s="294">
        <v>817688.10247855203</v>
      </c>
      <c r="I183" s="294">
        <v>947658.48836816999</v>
      </c>
    </row>
    <row r="184" spans="1:9">
      <c r="A184" s="376" t="s">
        <v>152</v>
      </c>
      <c r="B184" s="47"/>
      <c r="C184" s="296">
        <v>-76860.792035594</v>
      </c>
      <c r="D184" s="296">
        <v>-111962.140920911</v>
      </c>
      <c r="E184" s="296">
        <v>-444516.45748329401</v>
      </c>
      <c r="F184" s="296">
        <v>-81070.795621344005</v>
      </c>
      <c r="G184" s="296">
        <v>-196715.46317612799</v>
      </c>
      <c r="H184" s="296">
        <v>-108420.657216732</v>
      </c>
      <c r="I184" s="296">
        <v>-58309.54146909</v>
      </c>
    </row>
    <row r="185" spans="1:9">
      <c r="A185" s="389" t="s">
        <v>36</v>
      </c>
      <c r="B185" s="297"/>
      <c r="C185" s="294">
        <v>754317.77310751297</v>
      </c>
      <c r="D185" s="294">
        <v>691652.42714513105</v>
      </c>
      <c r="E185" s="294">
        <v>3097008.9879107359</v>
      </c>
      <c r="F185" s="294">
        <v>894254.66535802104</v>
      </c>
      <c r="G185" s="294">
        <v>604137.93039181503</v>
      </c>
      <c r="H185" s="294">
        <v>709267.44526181999</v>
      </c>
      <c r="I185" s="294">
        <v>889348.94689907995</v>
      </c>
    </row>
    <row r="186" spans="1:9">
      <c r="A186" s="377" t="s">
        <v>81</v>
      </c>
      <c r="B186" s="53"/>
      <c r="C186" s="56">
        <v>1454.541419182</v>
      </c>
      <c r="D186" s="56">
        <v>1474.9290933</v>
      </c>
      <c r="E186" s="56">
        <v>5660.7758663109998</v>
      </c>
      <c r="F186" s="56">
        <v>1361.9847110329999</v>
      </c>
      <c r="G186" s="56">
        <v>1905.293536313</v>
      </c>
      <c r="H186" s="56">
        <v>916.69679724900004</v>
      </c>
      <c r="I186" s="56">
        <v>1476.800821716</v>
      </c>
    </row>
    <row r="187" spans="1:9">
      <c r="A187" s="377" t="s">
        <v>37</v>
      </c>
      <c r="B187" s="53"/>
      <c r="C187" s="56">
        <v>-56.345219999999998</v>
      </c>
      <c r="D187" s="56">
        <v>-2.6448100000000001</v>
      </c>
      <c r="E187" s="56">
        <v>896.18368999999996</v>
      </c>
      <c r="F187" s="56">
        <v>900.36006999999995</v>
      </c>
      <c r="G187" s="56">
        <v>-0.93164999999999998</v>
      </c>
      <c r="H187" s="56">
        <v>0.60868</v>
      </c>
      <c r="I187" s="56">
        <v>-3.8534099999999998</v>
      </c>
    </row>
    <row r="188" spans="1:9">
      <c r="A188" s="386" t="s">
        <v>38</v>
      </c>
      <c r="B188" s="51"/>
      <c r="C188" s="294">
        <v>755715.96930669504</v>
      </c>
      <c r="D188" s="294">
        <v>693124.71142843098</v>
      </c>
      <c r="E188" s="294">
        <v>3103565.9474670468</v>
      </c>
      <c r="F188" s="294">
        <v>896517.01013905404</v>
      </c>
      <c r="G188" s="294">
        <v>606042.29227812798</v>
      </c>
      <c r="H188" s="294">
        <v>710184.75073906896</v>
      </c>
      <c r="I188" s="294">
        <v>890821.89431079605</v>
      </c>
    </row>
    <row r="189" spans="1:9">
      <c r="A189" s="378"/>
      <c r="B189" s="289"/>
      <c r="C189" s="294"/>
      <c r="D189" s="294"/>
      <c r="E189" s="294"/>
      <c r="F189" s="294"/>
      <c r="G189" s="294"/>
      <c r="H189" s="294"/>
      <c r="I189" s="294"/>
    </row>
    <row r="190" spans="1:9">
      <c r="A190" s="379" t="s">
        <v>193</v>
      </c>
      <c r="B190" s="380"/>
      <c r="C190" s="382">
        <v>0.4628848766362641</v>
      </c>
      <c r="D190" s="382">
        <v>0.46902191099374624</v>
      </c>
      <c r="E190" s="382">
        <v>0.44257665831796622</v>
      </c>
      <c r="F190" s="382">
        <v>0.41889193596906749</v>
      </c>
      <c r="G190" s="382">
        <v>0.4626509945772912</v>
      </c>
      <c r="H190" s="382">
        <v>0.45707898394387575</v>
      </c>
      <c r="I190" s="382">
        <v>0.43542277516569422</v>
      </c>
    </row>
    <row r="191" spans="1:9">
      <c r="A191" s="376" t="s">
        <v>221</v>
      </c>
      <c r="B191" s="47"/>
      <c r="C191" s="290">
        <v>218386995.75093183</v>
      </c>
      <c r="D191" s="290">
        <v>206449108.37790269</v>
      </c>
      <c r="E191" s="290">
        <v>176503834.39679843</v>
      </c>
      <c r="F191" s="290">
        <v>174373080.34734389</v>
      </c>
      <c r="G191" s="290">
        <v>172305525.76255822</v>
      </c>
      <c r="H191" s="290">
        <v>176267422.11887935</v>
      </c>
      <c r="I191" s="290">
        <v>183069309.3584123</v>
      </c>
    </row>
    <row r="192" spans="1:9">
      <c r="A192" s="376" t="s">
        <v>198</v>
      </c>
      <c r="B192" s="47"/>
      <c r="C192" s="290">
        <v>214199108.66351226</v>
      </c>
      <c r="D192" s="290">
        <v>203674538.0653533</v>
      </c>
      <c r="E192" s="290">
        <v>179411475.45040852</v>
      </c>
      <c r="F192" s="290">
        <v>173992813.04155749</v>
      </c>
      <c r="G192" s="290">
        <v>175515462.67871189</v>
      </c>
      <c r="H192" s="290">
        <v>181562849.96422225</v>
      </c>
      <c r="I192" s="290">
        <v>186574776.11714241</v>
      </c>
    </row>
    <row r="193" spans="1:9">
      <c r="A193" s="376" t="s">
        <v>195</v>
      </c>
      <c r="B193" s="47"/>
      <c r="C193" s="290">
        <v>248436096.28000003</v>
      </c>
      <c r="D193" s="290">
        <v>235566807.64674696</v>
      </c>
      <c r="E193" s="290">
        <v>226357466.18750262</v>
      </c>
      <c r="F193" s="290">
        <v>232720540.40500018</v>
      </c>
      <c r="G193" s="290">
        <v>223555672.84500024</v>
      </c>
      <c r="H193" s="290">
        <v>219178501</v>
      </c>
      <c r="I193" s="290">
        <v>229975150.50000998</v>
      </c>
    </row>
    <row r="194" spans="1:9">
      <c r="A194" s="376" t="s">
        <v>196</v>
      </c>
      <c r="B194" s="47"/>
      <c r="C194" s="298">
        <v>14.353148809099757</v>
      </c>
      <c r="D194" s="298">
        <v>21.988441360302108</v>
      </c>
      <c r="E194" s="298">
        <v>24.776382884671094</v>
      </c>
      <c r="F194" s="298">
        <v>18.637751223665436</v>
      </c>
      <c r="G194" s="298">
        <v>44.831531119564303</v>
      </c>
      <c r="H194" s="298">
        <v>23.88608842350553</v>
      </c>
      <c r="I194" s="298">
        <v>12.501055648053926</v>
      </c>
    </row>
    <row r="195" spans="1:9">
      <c r="A195" s="376" t="s">
        <v>101</v>
      </c>
      <c r="B195" s="47"/>
      <c r="C195" s="291">
        <v>17964641.813311692</v>
      </c>
      <c r="D195" s="291">
        <v>18022765.82241701</v>
      </c>
      <c r="E195" s="291">
        <v>17367231.07300549</v>
      </c>
      <c r="F195" s="291">
        <v>17367231.07300549</v>
      </c>
      <c r="G195" s="291">
        <v>17585427.300480608</v>
      </c>
      <c r="H195" s="291">
        <v>17856390.105713982</v>
      </c>
      <c r="I195" s="291">
        <v>18179795.078931548</v>
      </c>
    </row>
    <row r="196" spans="1:9">
      <c r="A196" s="376" t="s">
        <v>197</v>
      </c>
      <c r="B196" s="47"/>
      <c r="C196" s="291">
        <v>152315654.83516073</v>
      </c>
      <c r="D196" s="291">
        <v>144533845.24221498</v>
      </c>
      <c r="E196" s="291">
        <v>143126033.97059271</v>
      </c>
      <c r="F196" s="291">
        <v>143126033.97059271</v>
      </c>
      <c r="G196" s="291">
        <v>144656016.16893855</v>
      </c>
      <c r="H196" s="291">
        <v>143343280.00650093</v>
      </c>
      <c r="I196" s="291">
        <v>152148660.89759311</v>
      </c>
    </row>
    <row r="197" spans="1:9">
      <c r="A197" s="383"/>
      <c r="B197" s="293"/>
      <c r="C197"/>
      <c r="D197"/>
      <c r="E197"/>
      <c r="F197"/>
      <c r="G197"/>
      <c r="H197"/>
      <c r="I197"/>
    </row>
    <row r="198" spans="1:9">
      <c r="A198" s="404" t="s">
        <v>9</v>
      </c>
      <c r="B198" s="384"/>
      <c r="C198" s="374" t="s">
        <v>392</v>
      </c>
      <c r="D198" s="374" t="s">
        <v>374</v>
      </c>
      <c r="E198" s="374" t="s">
        <v>363</v>
      </c>
      <c r="F198" s="374" t="s">
        <v>364</v>
      </c>
      <c r="G198" s="374" t="s">
        <v>356</v>
      </c>
      <c r="H198" s="374" t="s">
        <v>343</v>
      </c>
      <c r="I198" s="374" t="s">
        <v>291</v>
      </c>
    </row>
    <row r="199" spans="1:9">
      <c r="A199" s="401" t="s">
        <v>214</v>
      </c>
      <c r="B199" s="385"/>
      <c r="C199" s="388"/>
      <c r="D199" s="388"/>
      <c r="E199" s="388"/>
      <c r="F199" s="388"/>
      <c r="G199" s="388"/>
      <c r="H199" s="388"/>
      <c r="I199" s="388"/>
    </row>
    <row r="200" spans="1:9">
      <c r="A200" s="386" t="s">
        <v>32</v>
      </c>
      <c r="B200" s="51"/>
      <c r="C200" s="305">
        <v>2809601.909913375</v>
      </c>
      <c r="D200" s="305">
        <v>2884235.452613241</v>
      </c>
      <c r="E200" s="305">
        <v>9468784.9363819286</v>
      </c>
      <c r="F200" s="305">
        <v>2069290.8438011869</v>
      </c>
      <c r="G200" s="305">
        <v>2194168.6639917488</v>
      </c>
      <c r="H200" s="305">
        <v>2391605.4806833919</v>
      </c>
      <c r="I200" s="305">
        <v>2813719.9479056001</v>
      </c>
    </row>
    <row r="201" spans="1:9">
      <c r="A201" s="407" t="s">
        <v>103</v>
      </c>
      <c r="B201" s="52"/>
      <c r="C201" s="306">
        <v>1404000</v>
      </c>
      <c r="D201" s="306">
        <v>1626741</v>
      </c>
      <c r="E201" s="306">
        <v>5417971.5298713529</v>
      </c>
      <c r="F201" s="306">
        <v>1159889.336797639</v>
      </c>
      <c r="G201" s="306">
        <v>1221584.4902414824</v>
      </c>
      <c r="H201" s="306">
        <v>1409744.1861610392</v>
      </c>
      <c r="I201" s="306">
        <v>1626753.5166711926</v>
      </c>
    </row>
    <row r="202" spans="1:9">
      <c r="A202" s="407" t="s">
        <v>104</v>
      </c>
      <c r="B202" s="52"/>
      <c r="C202" s="306">
        <v>1406000</v>
      </c>
      <c r="D202" s="306">
        <v>1257495</v>
      </c>
      <c r="E202" s="306">
        <v>4050795.3815276297</v>
      </c>
      <c r="F202" s="306">
        <v>909394.66651111608</v>
      </c>
      <c r="G202" s="306">
        <v>972577.86197316961</v>
      </c>
      <c r="H202" s="306">
        <v>981855.43729437585</v>
      </c>
      <c r="I202" s="306">
        <v>1186967.4157489683</v>
      </c>
    </row>
    <row r="203" spans="1:9">
      <c r="A203" s="377" t="s">
        <v>33</v>
      </c>
      <c r="B203" s="53"/>
      <c r="C203" s="296">
        <v>-1541272.911108989</v>
      </c>
      <c r="D203" s="296">
        <v>-1636009.5846941569</v>
      </c>
      <c r="E203" s="296">
        <v>-6073584.5003146091</v>
      </c>
      <c r="F203" s="296">
        <v>-1674677.428461611</v>
      </c>
      <c r="G203" s="296">
        <v>-1369885.943999439</v>
      </c>
      <c r="H203" s="296">
        <v>-1330834.0159638161</v>
      </c>
      <c r="I203" s="296">
        <v>-1698187.111889743</v>
      </c>
    </row>
    <row r="204" spans="1:9">
      <c r="A204" s="386" t="s">
        <v>34</v>
      </c>
      <c r="B204" s="51"/>
      <c r="C204" s="294">
        <v>1268328.998804386</v>
      </c>
      <c r="D204" s="294">
        <v>1248225.8679190839</v>
      </c>
      <c r="E204" s="294">
        <v>3395200.436067319</v>
      </c>
      <c r="F204" s="294">
        <v>394613.41533957602</v>
      </c>
      <c r="G204" s="294">
        <v>824282.71999231004</v>
      </c>
      <c r="H204" s="294">
        <v>1060771.4647195761</v>
      </c>
      <c r="I204" s="294">
        <v>1115532.8360158571</v>
      </c>
    </row>
    <row r="205" spans="1:9">
      <c r="A205" s="376" t="s">
        <v>152</v>
      </c>
      <c r="B205" s="47"/>
      <c r="C205" s="296">
        <v>-17615.123790322999</v>
      </c>
      <c r="D205" s="296">
        <v>603.85398015099997</v>
      </c>
      <c r="E205" s="296">
        <v>-7598.7969702990003</v>
      </c>
      <c r="F205" s="296">
        <v>-2218.1872047070001</v>
      </c>
      <c r="G205" s="296">
        <v>4183.3885409900004</v>
      </c>
      <c r="H205" s="296">
        <v>-3299.675533399</v>
      </c>
      <c r="I205" s="296">
        <v>-6264.3227731830002</v>
      </c>
    </row>
    <row r="206" spans="1:9">
      <c r="A206" s="386" t="s">
        <v>36</v>
      </c>
      <c r="B206" s="51"/>
      <c r="C206" s="294">
        <v>1250713.875014063</v>
      </c>
      <c r="D206" s="294">
        <v>1248829.7218992349</v>
      </c>
      <c r="E206" s="294">
        <v>3387601.63909702</v>
      </c>
      <c r="F206" s="294">
        <v>392395.22813486902</v>
      </c>
      <c r="G206" s="294">
        <v>828466.10853329999</v>
      </c>
      <c r="H206" s="294">
        <v>1057471.7891861771</v>
      </c>
      <c r="I206" s="294">
        <v>1109268.5132426741</v>
      </c>
    </row>
    <row r="207" spans="1:9">
      <c r="A207" s="376" t="s">
        <v>81</v>
      </c>
      <c r="B207" s="47"/>
      <c r="C207" s="296">
        <v>291.886786546</v>
      </c>
      <c r="D207" s="296">
        <v>307.93833338399998</v>
      </c>
      <c r="E207" s="296">
        <v>4835.7638621710003</v>
      </c>
      <c r="F207" s="296">
        <v>3748.7203242549999</v>
      </c>
      <c r="G207" s="296">
        <v>586.19269298300003</v>
      </c>
      <c r="H207" s="296">
        <v>238.62337831599999</v>
      </c>
      <c r="I207" s="296">
        <v>262.227466617</v>
      </c>
    </row>
    <row r="208" spans="1:9">
      <c r="A208" s="377" t="s">
        <v>37</v>
      </c>
      <c r="B208" s="53"/>
      <c r="C208" s="296">
        <v>-210.655124699</v>
      </c>
      <c r="D208" s="296">
        <v>2.763828738</v>
      </c>
      <c r="E208" s="296">
        <v>1799.060705809</v>
      </c>
      <c r="F208" s="296">
        <v>-751.63357015700001</v>
      </c>
      <c r="G208" s="296">
        <v>-217.27725058600001</v>
      </c>
      <c r="H208" s="296">
        <v>-265.222598957</v>
      </c>
      <c r="I208" s="296">
        <v>3033.1941255090001</v>
      </c>
    </row>
    <row r="209" spans="1:9">
      <c r="A209" s="386" t="s">
        <v>38</v>
      </c>
      <c r="B209" s="51"/>
      <c r="C209" s="294">
        <v>1250795.1066759101</v>
      </c>
      <c r="D209" s="294">
        <v>1249140.424061357</v>
      </c>
      <c r="E209" s="294">
        <v>3394236.4636650002</v>
      </c>
      <c r="F209" s="294">
        <v>395392.31488896703</v>
      </c>
      <c r="G209" s="294">
        <v>828835.023975697</v>
      </c>
      <c r="H209" s="294">
        <v>1057445.1899655359</v>
      </c>
      <c r="I209" s="294">
        <v>1112563.9348348</v>
      </c>
    </row>
    <row r="210" spans="1:9">
      <c r="A210" s="378"/>
      <c r="B210" s="289"/>
      <c r="C210" s="294"/>
      <c r="D210" s="294"/>
      <c r="E210" s="294"/>
      <c r="F210" s="294"/>
      <c r="G210" s="294"/>
      <c r="H210" s="294"/>
      <c r="I210" s="294"/>
    </row>
    <row r="211" spans="1:9">
      <c r="A211" s="379" t="s">
        <v>193</v>
      </c>
      <c r="B211" s="380"/>
      <c r="C211" s="382">
        <v>0.54857341378889835</v>
      </c>
      <c r="D211" s="382">
        <v>0.5672246983899536</v>
      </c>
      <c r="E211" s="382">
        <v>0.64143230003863172</v>
      </c>
      <c r="F211" s="382">
        <v>0.8093001684506127</v>
      </c>
      <c r="G211" s="382">
        <v>0.62433028348297959</v>
      </c>
      <c r="H211" s="382">
        <v>0.55646051437527877</v>
      </c>
      <c r="I211" s="382">
        <v>0.60353807178066643</v>
      </c>
    </row>
    <row r="212" spans="1:9">
      <c r="A212" s="376" t="s">
        <v>101</v>
      </c>
      <c r="B212" s="47"/>
      <c r="C212" s="291">
        <v>15274211.541352462</v>
      </c>
      <c r="D212" s="291">
        <v>15038572.401006304</v>
      </c>
      <c r="E212" s="291">
        <v>16271465.34315392</v>
      </c>
      <c r="F212" s="291">
        <v>16271465.34315392</v>
      </c>
      <c r="G212" s="291">
        <v>16348564.22091607</v>
      </c>
      <c r="H212" s="291">
        <v>16111966.881215613</v>
      </c>
      <c r="I212" s="291">
        <v>16344522.579438295</v>
      </c>
    </row>
    <row r="213" spans="1:9">
      <c r="A213" s="376" t="s">
        <v>197</v>
      </c>
      <c r="B213" s="47"/>
      <c r="C213" s="291">
        <v>104254638.92309628</v>
      </c>
      <c r="D213" s="291">
        <v>106643004.15354927</v>
      </c>
      <c r="E213" s="291">
        <v>103644634.66952226</v>
      </c>
      <c r="F213" s="291">
        <v>103644634.66952226</v>
      </c>
      <c r="G213" s="291">
        <v>100587563.26452525</v>
      </c>
      <c r="H213" s="291">
        <v>110330342.11774138</v>
      </c>
      <c r="I213" s="291">
        <v>109514519.85172674</v>
      </c>
    </row>
    <row r="214" spans="1:9">
      <c r="A214" s="376"/>
      <c r="B214" s="47"/>
      <c r="C214" s="304"/>
      <c r="D214" s="304"/>
      <c r="E214" s="304"/>
      <c r="F214" s="304"/>
      <c r="G214" s="304"/>
      <c r="H214" s="304"/>
      <c r="I214" s="304"/>
    </row>
    <row r="215" spans="1:9">
      <c r="A215" s="404" t="s">
        <v>9</v>
      </c>
      <c r="B215" s="384"/>
      <c r="C215" s="374" t="s">
        <v>392</v>
      </c>
      <c r="D215" s="374" t="s">
        <v>374</v>
      </c>
      <c r="E215" s="374" t="s">
        <v>363</v>
      </c>
      <c r="F215" s="374" t="s">
        <v>364</v>
      </c>
      <c r="G215" s="374" t="s">
        <v>356</v>
      </c>
      <c r="H215" s="374" t="s">
        <v>343</v>
      </c>
      <c r="I215" s="374" t="s">
        <v>291</v>
      </c>
    </row>
    <row r="216" spans="1:9">
      <c r="A216" s="401" t="s">
        <v>215</v>
      </c>
      <c r="B216" s="385"/>
      <c r="C216" s="388"/>
      <c r="D216" s="388"/>
      <c r="E216" s="388"/>
      <c r="F216" s="388"/>
      <c r="G216" s="388"/>
      <c r="H216" s="388"/>
      <c r="I216" s="388"/>
    </row>
    <row r="217" spans="1:9">
      <c r="A217" s="386" t="s">
        <v>32</v>
      </c>
      <c r="B217" s="51"/>
      <c r="C217" s="294">
        <v>924259.40096626105</v>
      </c>
      <c r="D217" s="294">
        <v>844933.87105120695</v>
      </c>
      <c r="E217" s="294">
        <v>3185384.5135760661</v>
      </c>
      <c r="F217" s="294">
        <v>829997.74302361102</v>
      </c>
      <c r="G217" s="294">
        <v>775249.09154058003</v>
      </c>
      <c r="H217" s="294">
        <v>786671.56187861494</v>
      </c>
      <c r="I217" s="294">
        <v>793466.11713326001</v>
      </c>
    </row>
    <row r="218" spans="1:9">
      <c r="A218" s="377" t="s">
        <v>33</v>
      </c>
      <c r="B218" s="53"/>
      <c r="C218" s="296">
        <v>-578130.27622173703</v>
      </c>
      <c r="D218" s="296">
        <v>-553436.57233748096</v>
      </c>
      <c r="E218" s="296">
        <v>-2188989.2601863849</v>
      </c>
      <c r="F218" s="296">
        <v>-553497.957942168</v>
      </c>
      <c r="G218" s="296">
        <v>-543187.22251786001</v>
      </c>
      <c r="H218" s="296">
        <v>-554937.02050638804</v>
      </c>
      <c r="I218" s="296">
        <v>-537367.05921996897</v>
      </c>
    </row>
    <row r="219" spans="1:9">
      <c r="A219" s="386" t="s">
        <v>34</v>
      </c>
      <c r="B219" s="51"/>
      <c r="C219" s="294">
        <v>346129.12474452402</v>
      </c>
      <c r="D219" s="294">
        <v>291497.29871372599</v>
      </c>
      <c r="E219" s="294">
        <v>996395.25338968099</v>
      </c>
      <c r="F219" s="294">
        <v>276499.78508144303</v>
      </c>
      <c r="G219" s="294">
        <v>232061.86902272</v>
      </c>
      <c r="H219" s="294">
        <v>231734.54137222699</v>
      </c>
      <c r="I219" s="294">
        <v>256099.05791329101</v>
      </c>
    </row>
    <row r="220" spans="1:9">
      <c r="A220" s="376" t="s">
        <v>152</v>
      </c>
      <c r="B220" s="47"/>
      <c r="C220" s="296">
        <v>-343.36946110999997</v>
      </c>
      <c r="D220" s="296">
        <v>519.89469576500005</v>
      </c>
      <c r="E220" s="296">
        <v>-272.03604836300002</v>
      </c>
      <c r="F220" s="296">
        <v>1859.451242371</v>
      </c>
      <c r="G220" s="296">
        <v>-2221.201397669</v>
      </c>
      <c r="H220" s="296">
        <v>222.18167013999999</v>
      </c>
      <c r="I220" s="296">
        <v>-132.467563205</v>
      </c>
    </row>
    <row r="221" spans="1:9">
      <c r="A221" s="386" t="s">
        <v>36</v>
      </c>
      <c r="B221" s="51"/>
      <c r="C221" s="294">
        <v>345785.75528341398</v>
      </c>
      <c r="D221" s="294">
        <v>292017.19340949098</v>
      </c>
      <c r="E221" s="294">
        <v>996123.21734131803</v>
      </c>
      <c r="F221" s="294">
        <v>278359.23632381402</v>
      </c>
      <c r="G221" s="294">
        <v>229840.66762505099</v>
      </c>
      <c r="H221" s="294">
        <v>231956.723042367</v>
      </c>
      <c r="I221" s="294">
        <v>255966.59035008599</v>
      </c>
    </row>
    <row r="222" spans="1:9">
      <c r="A222" s="377" t="s">
        <v>81</v>
      </c>
      <c r="B222" s="53"/>
      <c r="C222" s="56">
        <v>2697.7678528599999</v>
      </c>
      <c r="D222" s="56">
        <v>3479.1647622730002</v>
      </c>
      <c r="E222" s="56">
        <v>9163.7070373799997</v>
      </c>
      <c r="F222" s="56">
        <v>1958.299829073</v>
      </c>
      <c r="G222" s="56">
        <v>-49.304471773000003</v>
      </c>
      <c r="H222" s="56">
        <v>3679.7404131190001</v>
      </c>
      <c r="I222" s="56">
        <v>3574.9712669609999</v>
      </c>
    </row>
    <row r="223" spans="1:9">
      <c r="A223" s="377" t="s">
        <v>37</v>
      </c>
      <c r="B223" s="53"/>
      <c r="C223" s="56">
        <v>92</v>
      </c>
      <c r="D223" s="56">
        <v>374.05</v>
      </c>
      <c r="E223" s="56">
        <v>26.65</v>
      </c>
      <c r="F223" s="56">
        <v>18.100000000000001</v>
      </c>
      <c r="G223" s="56">
        <v>0</v>
      </c>
      <c r="H223" s="56">
        <v>8.5500000000000007</v>
      </c>
      <c r="I223" s="56">
        <v>0</v>
      </c>
    </row>
    <row r="224" spans="1:9">
      <c r="A224" s="386" t="s">
        <v>38</v>
      </c>
      <c r="B224" s="51"/>
      <c r="C224" s="294">
        <v>348575.52313627402</v>
      </c>
      <c r="D224" s="294">
        <v>295870.40817176399</v>
      </c>
      <c r="E224" s="294">
        <v>1005313.574378698</v>
      </c>
      <c r="F224" s="294">
        <v>280335.63615288702</v>
      </c>
      <c r="G224" s="294">
        <v>229791.36315327801</v>
      </c>
      <c r="H224" s="294">
        <v>235645.01345548601</v>
      </c>
      <c r="I224" s="294">
        <v>259541.561617047</v>
      </c>
    </row>
    <row r="225" spans="1:9">
      <c r="A225" s="378"/>
      <c r="B225" s="289"/>
      <c r="C225" s="294"/>
      <c r="D225" s="294"/>
      <c r="E225" s="294"/>
      <c r="F225" s="294"/>
      <c r="G225" s="294"/>
      <c r="H225" s="294"/>
      <c r="I225" s="294"/>
    </row>
    <row r="226" spans="1:9">
      <c r="A226" s="379" t="s">
        <v>193</v>
      </c>
      <c r="B226" s="380"/>
      <c r="C226" s="382">
        <v>0.62550651431549897</v>
      </c>
      <c r="D226" s="382">
        <v>0.65500578364663531</v>
      </c>
      <c r="E226" s="382">
        <v>0.68719780951308762</v>
      </c>
      <c r="F226" s="382">
        <v>0.66686682294559274</v>
      </c>
      <c r="G226" s="382">
        <v>0.70066154020049842</v>
      </c>
      <c r="H226" s="382">
        <v>0.70542402623677902</v>
      </c>
      <c r="I226" s="382">
        <v>0.67724008324569696</v>
      </c>
    </row>
    <row r="227" spans="1:9">
      <c r="A227" s="376" t="s">
        <v>204</v>
      </c>
      <c r="B227" s="47"/>
      <c r="C227" s="290">
        <v>15298353322.855101</v>
      </c>
      <c r="D227" s="290">
        <v>14317769630.006901</v>
      </c>
      <c r="E227" s="290">
        <v>14193334623.985569</v>
      </c>
      <c r="F227" s="290">
        <v>14193334623.985569</v>
      </c>
      <c r="G227" s="290">
        <v>14912246345.706961</v>
      </c>
      <c r="H227" s="290">
        <v>14879676820.582663</v>
      </c>
      <c r="I227" s="290">
        <v>14283566867.194889</v>
      </c>
    </row>
    <row r="228" spans="1:9">
      <c r="A228" s="376" t="s">
        <v>205</v>
      </c>
      <c r="B228" s="47"/>
      <c r="C228" s="290">
        <v>2991410140.6201</v>
      </c>
      <c r="D228" s="290">
        <v>3160329628.3083601</v>
      </c>
      <c r="E228" s="290">
        <v>3124205851.4820952</v>
      </c>
      <c r="F228" s="290">
        <v>3124205851.4820952</v>
      </c>
      <c r="G228" s="290">
        <v>2878906020.1495414</v>
      </c>
      <c r="H228" s="290">
        <v>2781667621.4140429</v>
      </c>
      <c r="I228" s="290">
        <v>2716764156.7357302</v>
      </c>
    </row>
    <row r="229" spans="1:9">
      <c r="A229" s="376" t="s">
        <v>206</v>
      </c>
      <c r="B229" s="47"/>
      <c r="C229" s="303">
        <v>56109.29146</v>
      </c>
      <c r="D229" s="303">
        <v>54274.417999999998</v>
      </c>
      <c r="E229" s="303">
        <v>195774.9</v>
      </c>
      <c r="F229" s="303">
        <v>52701.090999999986</v>
      </c>
      <c r="G229" s="303">
        <v>48156.222000000009</v>
      </c>
      <c r="H229" s="303">
        <v>48427.7</v>
      </c>
      <c r="I229" s="303">
        <v>46489.887000000002</v>
      </c>
    </row>
    <row r="230" spans="1:9">
      <c r="A230" s="376" t="s">
        <v>101</v>
      </c>
      <c r="B230" s="47"/>
      <c r="C230" s="291">
        <v>1563839.0025287881</v>
      </c>
      <c r="D230" s="291">
        <v>1474788.79499632</v>
      </c>
      <c r="E230" s="291">
        <v>1684628.8117466574</v>
      </c>
      <c r="F230" s="291">
        <v>1684628.8117466574</v>
      </c>
      <c r="G230" s="291">
        <v>1756675.0297303917</v>
      </c>
      <c r="H230" s="291">
        <v>1769039.5678400556</v>
      </c>
      <c r="I230" s="291">
        <v>1771500.8996412749</v>
      </c>
    </row>
    <row r="231" spans="1:9">
      <c r="A231" s="376" t="s">
        <v>197</v>
      </c>
      <c r="B231" s="47"/>
      <c r="C231" s="291">
        <v>12688539.991188763</v>
      </c>
      <c r="D231" s="291">
        <v>13021542.333460031</v>
      </c>
      <c r="E231" s="291">
        <v>11486042.353725009</v>
      </c>
      <c r="F231" s="291">
        <v>11486042.353725009</v>
      </c>
      <c r="G231" s="291">
        <v>11447008.08140252</v>
      </c>
      <c r="H231" s="291">
        <v>13641161.082817487</v>
      </c>
      <c r="I231" s="291">
        <v>14099908.53306878</v>
      </c>
    </row>
    <row r="232" spans="1:9">
      <c r="A232" s="376"/>
      <c r="B232" s="47"/>
      <c r="C232" s="302"/>
      <c r="D232" s="302"/>
      <c r="E232" s="302"/>
      <c r="F232" s="302"/>
      <c r="G232" s="302"/>
      <c r="H232" s="302"/>
      <c r="I232" s="302"/>
    </row>
    <row r="233" spans="1:9">
      <c r="A233" s="307" t="s">
        <v>9</v>
      </c>
      <c r="B233" s="283"/>
      <c r="C233" s="308" t="s">
        <v>392</v>
      </c>
      <c r="D233" s="308" t="s">
        <v>374</v>
      </c>
      <c r="E233" s="308" t="s">
        <v>363</v>
      </c>
      <c r="F233" s="308" t="s">
        <v>364</v>
      </c>
      <c r="G233" s="308" t="s">
        <v>356</v>
      </c>
      <c r="H233" s="308" t="s">
        <v>343</v>
      </c>
      <c r="I233" s="308" t="s">
        <v>291</v>
      </c>
    </row>
    <row r="234" spans="1:9">
      <c r="A234" s="51" t="s">
        <v>432</v>
      </c>
      <c r="B234" s="51"/>
      <c r="C234" s="51"/>
      <c r="D234" s="51"/>
      <c r="E234" s="51"/>
      <c r="F234" s="51"/>
      <c r="G234" s="51"/>
      <c r="H234" s="51"/>
      <c r="I234" s="51"/>
    </row>
    <row r="235" spans="1:9">
      <c r="A235" s="51" t="s">
        <v>32</v>
      </c>
      <c r="B235" s="51"/>
      <c r="C235" s="54">
        <v>-76881.335732409003</v>
      </c>
      <c r="D235" s="54">
        <v>-19070.985391901002</v>
      </c>
      <c r="E235" s="54">
        <v>-1419592.329409027</v>
      </c>
      <c r="F235" s="54">
        <v>-400450.22811260202</v>
      </c>
      <c r="G235" s="54">
        <v>-408913.48863604397</v>
      </c>
      <c r="H235" s="54">
        <v>-258999.58879839102</v>
      </c>
      <c r="I235" s="54">
        <v>-351229.02386199002</v>
      </c>
    </row>
    <row r="236" spans="1:9">
      <c r="A236" s="61" t="s">
        <v>241</v>
      </c>
      <c r="B236" s="51"/>
      <c r="C236" s="55">
        <v>42239.061703047002</v>
      </c>
      <c r="D236" s="55">
        <v>-39118.696074066997</v>
      </c>
      <c r="E236" s="55">
        <v>-40690.922276568999</v>
      </c>
      <c r="F236" s="55">
        <v>-30905.900048549</v>
      </c>
      <c r="G236" s="55">
        <v>14018.300920443</v>
      </c>
      <c r="H236" s="55">
        <v>-4002.545986742</v>
      </c>
      <c r="I236" s="55">
        <v>-19800.777161720998</v>
      </c>
    </row>
    <row r="237" spans="1:9">
      <c r="A237" s="61" t="s">
        <v>242</v>
      </c>
      <c r="B237" s="51"/>
      <c r="C237" s="55">
        <v>-309907.49710009299</v>
      </c>
      <c r="D237" s="55">
        <v>-321607.04167021601</v>
      </c>
      <c r="E237" s="55">
        <v>-1165361.35376036</v>
      </c>
      <c r="F237" s="55">
        <v>-288918.16893710999</v>
      </c>
      <c r="G237" s="55">
        <v>-288336.20520132198</v>
      </c>
      <c r="H237" s="55">
        <v>-299371.77085815702</v>
      </c>
      <c r="I237" s="55">
        <v>-288735.20876377099</v>
      </c>
    </row>
    <row r="238" spans="1:9">
      <c r="A238" s="53" t="s">
        <v>33</v>
      </c>
      <c r="B238" s="53"/>
      <c r="C238" s="56">
        <v>5678.366406118992</v>
      </c>
      <c r="D238" s="56">
        <v>-106221.46260252097</v>
      </c>
      <c r="E238" s="56">
        <v>-101335.06526769901</v>
      </c>
      <c r="F238" s="56">
        <v>-136255.45609675098</v>
      </c>
      <c r="G238" s="56">
        <v>-13145.842170239026</v>
      </c>
      <c r="H238" s="56">
        <v>47739.409337456018</v>
      </c>
      <c r="I238" s="56">
        <v>326.82366183500562</v>
      </c>
    </row>
    <row r="239" spans="1:9">
      <c r="A239" s="52" t="s">
        <v>234</v>
      </c>
      <c r="B239" s="52"/>
      <c r="C239" s="62">
        <v>-130228.876775846</v>
      </c>
      <c r="D239" s="62">
        <v>-261513.443992582</v>
      </c>
      <c r="E239" s="62">
        <v>-600686.15039114002</v>
      </c>
      <c r="F239" s="62">
        <v>-191751.53619978298</v>
      </c>
      <c r="G239" s="62">
        <v>-154018.47753122399</v>
      </c>
      <c r="H239" s="62">
        <v>-148418.48932596901</v>
      </c>
      <c r="I239" s="62">
        <v>-106497.64733416401</v>
      </c>
    </row>
    <row r="240" spans="1:9">
      <c r="A240" s="52" t="s">
        <v>242</v>
      </c>
      <c r="B240" s="52"/>
      <c r="C240" s="62">
        <v>309907.49710009299</v>
      </c>
      <c r="D240" s="62">
        <v>321607.04167021601</v>
      </c>
      <c r="E240" s="62">
        <v>1165361.35376036</v>
      </c>
      <c r="F240" s="62">
        <v>288918.16893710999</v>
      </c>
      <c r="G240" s="62">
        <v>288336.20520132198</v>
      </c>
      <c r="H240" s="62">
        <v>299371.77085815702</v>
      </c>
      <c r="I240" s="62">
        <v>288735.20876377099</v>
      </c>
    </row>
    <row r="241" spans="1:9">
      <c r="A241" s="51" t="s">
        <v>34</v>
      </c>
      <c r="B241" s="51"/>
      <c r="C241" s="54">
        <v>-71202.969326290011</v>
      </c>
      <c r="D241" s="54">
        <v>-125292.44799442198</v>
      </c>
      <c r="E241" s="54">
        <v>-1520927.3946767261</v>
      </c>
      <c r="F241" s="54">
        <v>-536705.68420935306</v>
      </c>
      <c r="G241" s="54">
        <v>-422059.33080628299</v>
      </c>
      <c r="H241" s="54">
        <v>-211260.179460935</v>
      </c>
      <c r="I241" s="54">
        <v>-350902.20020015503</v>
      </c>
    </row>
    <row r="242" spans="1:9">
      <c r="A242" s="47" t="s">
        <v>35</v>
      </c>
      <c r="B242" s="47"/>
      <c r="C242" s="56">
        <v>-87051.040307898002</v>
      </c>
      <c r="D242" s="56">
        <v>-53703.428311983007</v>
      </c>
      <c r="E242" s="56">
        <v>-44974.524190713004</v>
      </c>
      <c r="F242" s="56">
        <v>-8682.8859414819999</v>
      </c>
      <c r="G242" s="56">
        <v>-9227.1275127629997</v>
      </c>
      <c r="H242" s="56">
        <v>-20105.196221820002</v>
      </c>
      <c r="I242" s="56">
        <v>-6959.3145146479992</v>
      </c>
    </row>
    <row r="243" spans="1:9">
      <c r="A243" s="47" t="s">
        <v>375</v>
      </c>
      <c r="B243" s="165"/>
      <c r="C243" s="56">
        <v>-58883.343813444997</v>
      </c>
      <c r="D243" s="56">
        <v>-219438.00237822201</v>
      </c>
      <c r="E243" s="56">
        <v>13397.598464844001</v>
      </c>
      <c r="F243" s="56">
        <v>13331.092436864001</v>
      </c>
      <c r="G243" s="56">
        <v>700.21620963199996</v>
      </c>
      <c r="H243" s="56">
        <v>-1083.4067846089999</v>
      </c>
      <c r="I243" s="56">
        <v>449.69660295699998</v>
      </c>
    </row>
    <row r="244" spans="1:9">
      <c r="A244" s="51" t="s">
        <v>36</v>
      </c>
      <c r="B244" s="51"/>
      <c r="C244" s="54">
        <v>-217137.35344763301</v>
      </c>
      <c r="D244" s="54">
        <v>-398433.87868462701</v>
      </c>
      <c r="E244" s="54">
        <v>-1552504.320402595</v>
      </c>
      <c r="F244" s="54">
        <v>-532057.47771397105</v>
      </c>
      <c r="G244" s="54">
        <v>-430586.24210941402</v>
      </c>
      <c r="H244" s="54">
        <v>-232448.78246736401</v>
      </c>
      <c r="I244" s="54">
        <v>-357411.81811184605</v>
      </c>
    </row>
    <row r="245" spans="1:9">
      <c r="A245" s="47" t="s">
        <v>81</v>
      </c>
      <c r="B245" s="47"/>
      <c r="C245" s="56">
        <v>14507.746654338</v>
      </c>
      <c r="D245" s="56">
        <v>28565.420075204001</v>
      </c>
      <c r="E245" s="56">
        <v>148547.11281676902</v>
      </c>
      <c r="F245" s="56">
        <v>47352.058727391006</v>
      </c>
      <c r="G245" s="56">
        <v>55339.022288832006</v>
      </c>
      <c r="H245" s="56">
        <v>21632.587317956</v>
      </c>
      <c r="I245" s="56">
        <v>24223.444482589999</v>
      </c>
    </row>
    <row r="246" spans="1:9">
      <c r="A246" s="53" t="s">
        <v>37</v>
      </c>
      <c r="B246" s="53"/>
      <c r="C246" s="56">
        <v>851654.05192031804</v>
      </c>
      <c r="D246" s="56">
        <v>372405.29074118304</v>
      </c>
      <c r="E246" s="56">
        <v>69262.345756903</v>
      </c>
      <c r="F246" s="56">
        <v>-4331.8330311890004</v>
      </c>
      <c r="G246" s="56">
        <v>756.93736889100001</v>
      </c>
      <c r="H246" s="56">
        <v>5147.9863332959994</v>
      </c>
      <c r="I246" s="56">
        <v>67689.255085904995</v>
      </c>
    </row>
    <row r="247" spans="1:9">
      <c r="A247" s="51" t="s">
        <v>38</v>
      </c>
      <c r="B247" s="51"/>
      <c r="C247" s="54">
        <v>649024.44512702303</v>
      </c>
      <c r="D247" s="54">
        <v>2536.8321317600203</v>
      </c>
      <c r="E247" s="54">
        <v>-1334694.861828923</v>
      </c>
      <c r="F247" s="54">
        <v>-489037.25201776903</v>
      </c>
      <c r="G247" s="54">
        <v>-374490.28245169099</v>
      </c>
      <c r="H247" s="54">
        <v>-205668.20881611202</v>
      </c>
      <c r="I247" s="54">
        <v>-265499.11854335107</v>
      </c>
    </row>
    <row r="248" spans="1:9">
      <c r="A248" s="268"/>
      <c r="B248" s="268"/>
      <c r="C248" s="269"/>
      <c r="D248" s="269"/>
      <c r="E248" s="269"/>
      <c r="F248" s="269"/>
      <c r="G248" s="269"/>
      <c r="H248" s="269"/>
      <c r="I248" s="269"/>
    </row>
    <row r="249" spans="1:9">
      <c r="A249" s="47" t="s">
        <v>101</v>
      </c>
      <c r="B249" s="47"/>
      <c r="C249" s="58">
        <v>3413276.1850737915</v>
      </c>
      <c r="D249" s="58">
        <v>3637612.9682670161</v>
      </c>
      <c r="E249" s="58">
        <v>3562185.6397420419</v>
      </c>
      <c r="F249" s="58">
        <v>3562185.6397420419</v>
      </c>
      <c r="G249" s="58">
        <v>3355057.9310629144</v>
      </c>
      <c r="H249" s="58">
        <v>2940481.223803482</v>
      </c>
      <c r="I249" s="58">
        <v>2883365.6078769281</v>
      </c>
    </row>
    <row r="250" spans="1:9">
      <c r="A250" s="47" t="s">
        <v>197</v>
      </c>
      <c r="B250" s="47"/>
      <c r="C250" s="58">
        <v>20989532.051841773</v>
      </c>
      <c r="D250" s="58">
        <v>19006127.587017041</v>
      </c>
      <c r="E250" s="58">
        <v>23817248.137270819</v>
      </c>
      <c r="F250" s="58">
        <v>23817248.137270819</v>
      </c>
      <c r="G250" s="58">
        <v>28636380.595530383</v>
      </c>
      <c r="H250" s="58">
        <v>32270862.242682993</v>
      </c>
      <c r="I250" s="58">
        <v>17426496.488299787</v>
      </c>
    </row>
  </sheetData>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87"/>
  <sheetViews>
    <sheetView showGridLines="0" zoomScale="115" zoomScaleNormal="115" workbookViewId="0">
      <selection activeCell="K5" sqref="K5"/>
    </sheetView>
  </sheetViews>
  <sheetFormatPr baseColWidth="10" defaultColWidth="11.42578125" defaultRowHeight="12.75"/>
  <cols>
    <col min="1" max="1" width="46.5703125" bestFit="1" customWidth="1"/>
  </cols>
  <sheetData>
    <row r="2" spans="1:7" ht="16.5">
      <c r="A2" s="135" t="s">
        <v>381</v>
      </c>
    </row>
    <row r="4" spans="1:7" ht="16.5">
      <c r="A4" s="309" t="s">
        <v>433</v>
      </c>
      <c r="B4" s="310"/>
      <c r="C4" s="310"/>
      <c r="D4" s="310"/>
      <c r="E4" s="310"/>
      <c r="F4" s="310"/>
      <c r="G4" s="310"/>
    </row>
    <row r="5" spans="1:7" ht="81">
      <c r="A5" s="356"/>
      <c r="B5" s="359" t="s">
        <v>258</v>
      </c>
      <c r="C5" s="359" t="s">
        <v>211</v>
      </c>
      <c r="D5" s="359" t="s">
        <v>259</v>
      </c>
      <c r="E5" s="359" t="s">
        <v>260</v>
      </c>
      <c r="F5" s="361" t="s">
        <v>367</v>
      </c>
      <c r="G5" s="359" t="s">
        <v>164</v>
      </c>
    </row>
    <row r="6" spans="1:7" ht="13.5">
      <c r="A6" s="357" t="s">
        <v>18</v>
      </c>
      <c r="B6" s="357"/>
      <c r="C6" s="357"/>
      <c r="D6" s="357"/>
      <c r="E6" s="357"/>
      <c r="F6" s="357"/>
      <c r="G6" s="357"/>
    </row>
    <row r="7" spans="1:7" ht="13.5">
      <c r="A7" s="358" t="s">
        <v>32</v>
      </c>
      <c r="B7" s="360">
        <v>6944759.6117353439</v>
      </c>
      <c r="C7" s="360">
        <v>1941774.3428376489</v>
      </c>
      <c r="D7" s="360">
        <v>5281348.1139652999</v>
      </c>
      <c r="E7" s="360">
        <v>14167882.068538293</v>
      </c>
      <c r="F7" s="360">
        <v>-76881.404788304993</v>
      </c>
      <c r="G7" s="360">
        <v>14091000.663749998</v>
      </c>
    </row>
    <row r="8" spans="1:7">
      <c r="A8" s="80" t="s">
        <v>434</v>
      </c>
      <c r="B8" s="65">
        <v>4.7516881705837274E-2</v>
      </c>
      <c r="C8" s="65">
        <v>0.27250964286528989</v>
      </c>
      <c r="D8" s="65">
        <v>0.12744105503551451</v>
      </c>
      <c r="E8" s="65">
        <v>0.10341387476830874</v>
      </c>
      <c r="F8" s="65">
        <v>-0.70340459552147838</v>
      </c>
      <c r="G8" s="65">
        <v>0.12003741114581905</v>
      </c>
    </row>
    <row r="9" spans="1:7">
      <c r="A9" s="80" t="s">
        <v>435</v>
      </c>
      <c r="B9" s="65">
        <v>1.3514620186509957E-2</v>
      </c>
      <c r="C9" s="65">
        <v>-1.9445535283741794E-2</v>
      </c>
      <c r="D9" s="65">
        <v>7.385206392375946E-3</v>
      </c>
      <c r="E9" s="65">
        <v>6.5942518223993012E-3</v>
      </c>
      <c r="F9" s="65" t="s">
        <v>445</v>
      </c>
      <c r="G9" s="65">
        <v>2.4901344018797458E-3</v>
      </c>
    </row>
    <row r="10" spans="1:7" ht="13.5">
      <c r="A10" s="74" t="s">
        <v>33</v>
      </c>
      <c r="B10" s="66">
        <v>-3984228.9142518891</v>
      </c>
      <c r="C10" s="66">
        <v>-1171737.398564826</v>
      </c>
      <c r="D10" s="66">
        <v>-2835711.425273295</v>
      </c>
      <c r="E10" s="66">
        <v>-7991677.7380900104</v>
      </c>
      <c r="F10" s="67">
        <v>5677.7099525790109</v>
      </c>
      <c r="G10" s="66">
        <v>-7986000.0281374007</v>
      </c>
    </row>
    <row r="11" spans="1:7">
      <c r="A11" s="80" t="s">
        <v>434</v>
      </c>
      <c r="B11" s="65">
        <v>3.9564022874105917E-2</v>
      </c>
      <c r="C11" s="65">
        <v>0.34225376463685675</v>
      </c>
      <c r="D11" s="65">
        <v>0.10160083012184426</v>
      </c>
      <c r="E11" s="65">
        <v>9.7798355400882622E-2</v>
      </c>
      <c r="F11" s="65">
        <v>-0.88106870128108161</v>
      </c>
      <c r="G11" s="65">
        <v>0.10425999581141009</v>
      </c>
    </row>
    <row r="12" spans="1:7">
      <c r="A12" s="80" t="s">
        <v>435</v>
      </c>
      <c r="B12" s="65">
        <v>-0.11391402288231454</v>
      </c>
      <c r="C12" s="65">
        <v>-3.0059387382125199E-2</v>
      </c>
      <c r="D12" s="65">
        <v>-2.1929849595490453E-2</v>
      </c>
      <c r="E12" s="65">
        <v>-7.1143321537454091E-2</v>
      </c>
      <c r="F12" s="65" t="s">
        <v>238</v>
      </c>
      <c r="G12" s="65">
        <v>-8.3122841109536078E-2</v>
      </c>
    </row>
    <row r="13" spans="1:7" ht="13.5">
      <c r="A13" s="75" t="s">
        <v>151</v>
      </c>
      <c r="B13" s="64">
        <v>2960530.6974834548</v>
      </c>
      <c r="C13" s="64">
        <v>770036.94427282305</v>
      </c>
      <c r="D13" s="64">
        <v>2445636.6886920049</v>
      </c>
      <c r="E13" s="64">
        <v>6176204.3304482829</v>
      </c>
      <c r="F13" s="68">
        <v>-71203.694835725997</v>
      </c>
      <c r="G13" s="64">
        <v>6105000.6356125968</v>
      </c>
    </row>
    <row r="14" spans="1:7">
      <c r="A14" s="82" t="s">
        <v>434</v>
      </c>
      <c r="B14" s="65">
        <v>5.841376313606756E-2</v>
      </c>
      <c r="C14" s="65">
        <v>0.17926913292709887</v>
      </c>
      <c r="D14" s="65">
        <v>0.15896290239810931</v>
      </c>
      <c r="E14" s="65">
        <v>0.11076588654779609</v>
      </c>
      <c r="F14" s="65">
        <v>-0.66329756981511945</v>
      </c>
      <c r="G14" s="65">
        <v>0.14136954965724299</v>
      </c>
    </row>
    <row r="15" spans="1:7">
      <c r="A15" s="80" t="s">
        <v>435</v>
      </c>
      <c r="B15" s="65">
        <v>0.25674170636571897</v>
      </c>
      <c r="C15" s="65">
        <v>-2.8416102199844387E-3</v>
      </c>
      <c r="D15" s="65">
        <v>4.3655232653144423E-2</v>
      </c>
      <c r="E15" s="65">
        <v>0.12883911805441067</v>
      </c>
      <c r="F15" s="65">
        <v>-0.43168438127273057</v>
      </c>
      <c r="G15" s="65">
        <v>0.14197556331213057</v>
      </c>
    </row>
    <row r="16" spans="1:7" ht="13.5">
      <c r="A16" s="83" t="s">
        <v>152</v>
      </c>
      <c r="B16" s="81">
        <v>-764574.93859647703</v>
      </c>
      <c r="C16" s="81">
        <v>-2554.621867376</v>
      </c>
      <c r="D16" s="81">
        <v>-94819.285287027</v>
      </c>
      <c r="E16" s="81">
        <v>-861948.84575088008</v>
      </c>
      <c r="F16" s="81">
        <v>-87051.040307899995</v>
      </c>
      <c r="G16" s="81">
        <v>-948999.88605876698</v>
      </c>
    </row>
    <row r="17" spans="1:7">
      <c r="A17" s="80" t="s">
        <v>434</v>
      </c>
      <c r="B17" s="69">
        <v>2.5752804542917861E-2</v>
      </c>
      <c r="C17" s="69">
        <v>-0.63598982686441397</v>
      </c>
      <c r="D17" s="69">
        <v>-0.14958872081204513</v>
      </c>
      <c r="E17" s="69">
        <v>-2.2533183401064597E-3</v>
      </c>
      <c r="F17" s="69" t="s">
        <v>238</v>
      </c>
      <c r="G17" s="69">
        <v>7.3528464979752919E-2</v>
      </c>
    </row>
    <row r="18" spans="1:7">
      <c r="A18" s="80" t="s">
        <v>435</v>
      </c>
      <c r="B18" s="69">
        <v>1.3998230379695839E-2</v>
      </c>
      <c r="C18" s="69">
        <v>-0.25701026694769674</v>
      </c>
      <c r="D18" s="69">
        <v>-0.14452669903907328</v>
      </c>
      <c r="E18" s="69">
        <v>-7.3106807654791731E-3</v>
      </c>
      <c r="F18" s="69">
        <v>0.6209587179832694</v>
      </c>
      <c r="G18" s="69">
        <v>2.928391407906172E-2</v>
      </c>
    </row>
    <row r="19" spans="1:7" ht="13.5">
      <c r="A19" s="83" t="s">
        <v>375</v>
      </c>
      <c r="B19" s="81">
        <v>-40051.622147629998</v>
      </c>
      <c r="C19" s="81">
        <v>-65.034038925999994</v>
      </c>
      <c r="D19" s="81">
        <v>0</v>
      </c>
      <c r="E19" s="81">
        <v>-40116.656186556</v>
      </c>
      <c r="F19" s="81">
        <v>-58883.343813444997</v>
      </c>
      <c r="G19" s="81">
        <v>-99000</v>
      </c>
    </row>
    <row r="20" spans="1:7">
      <c r="A20" s="80" t="s">
        <v>434</v>
      </c>
      <c r="B20" s="69">
        <v>-0.59428243567171835</v>
      </c>
      <c r="C20" s="69">
        <v>-0.672544132031484</v>
      </c>
      <c r="D20" s="69" t="s">
        <v>238</v>
      </c>
      <c r="E20" s="69">
        <v>-0.59443956890830307</v>
      </c>
      <c r="F20" s="69" t="s">
        <v>238</v>
      </c>
      <c r="G20" s="69">
        <v>-0.01</v>
      </c>
    </row>
    <row r="21" spans="1:7">
      <c r="A21" s="80" t="s">
        <v>435</v>
      </c>
      <c r="B21" s="69">
        <v>0.57716951858813459</v>
      </c>
      <c r="C21" s="69">
        <v>-0.6114509247123372</v>
      </c>
      <c r="D21" s="69" t="s">
        <v>238</v>
      </c>
      <c r="E21" s="69">
        <v>0.56938658629622629</v>
      </c>
      <c r="F21" s="69">
        <v>-0.73166296094896988</v>
      </c>
      <c r="G21" s="69">
        <v>-0.59591836734693882</v>
      </c>
    </row>
    <row r="22" spans="1:7" ht="13.5">
      <c r="A22" s="73" t="s">
        <v>153</v>
      </c>
      <c r="B22" s="70">
        <v>2155904.1367393481</v>
      </c>
      <c r="C22" s="70">
        <v>767417.28836652101</v>
      </c>
      <c r="D22" s="70">
        <v>2350817.4034049781</v>
      </c>
      <c r="E22" s="70">
        <v>5274138.8285108469</v>
      </c>
      <c r="F22" s="71">
        <v>-217138.078957071</v>
      </c>
      <c r="G22" s="70">
        <v>5057000.7495538304</v>
      </c>
    </row>
    <row r="23" spans="1:7">
      <c r="A23" s="80" t="s">
        <v>434</v>
      </c>
      <c r="B23" s="69">
        <v>0.10386985786962066</v>
      </c>
      <c r="C23" s="69">
        <v>0.18839116522071006</v>
      </c>
      <c r="D23" s="69">
        <v>0.17617559318868919</v>
      </c>
      <c r="E23" s="69">
        <v>0.14717552699718717</v>
      </c>
      <c r="F23" s="69">
        <v>-6.6724112120233575E-2</v>
      </c>
      <c r="G23" s="69">
        <v>0.15857718345009553</v>
      </c>
    </row>
    <row r="24" spans="1:7">
      <c r="A24" s="80" t="s">
        <v>435</v>
      </c>
      <c r="B24" s="65">
        <v>0.36769505971587341</v>
      </c>
      <c r="C24" s="65">
        <v>-1.5721038359604346E-3</v>
      </c>
      <c r="D24" s="65">
        <v>5.2998027233946796E-2</v>
      </c>
      <c r="E24" s="65">
        <v>0.15220531987707384</v>
      </c>
      <c r="F24" s="65">
        <v>-0.45501632676400533</v>
      </c>
      <c r="G24" s="65">
        <v>0.21009850600330049</v>
      </c>
    </row>
    <row r="25" spans="1:7" ht="13.5">
      <c r="A25" s="83" t="s">
        <v>154</v>
      </c>
      <c r="B25" s="72">
        <v>156243.36619406901</v>
      </c>
      <c r="C25" s="72">
        <v>130804.691093003</v>
      </c>
      <c r="D25" s="72">
        <v>4444.1960585879997</v>
      </c>
      <c r="E25" s="72">
        <v>291492.25334565999</v>
      </c>
      <c r="F25" s="72">
        <v>14507.746654338</v>
      </c>
      <c r="G25" s="72">
        <v>306000</v>
      </c>
    </row>
    <row r="26" spans="1:7" ht="13.5">
      <c r="A26" s="84" t="s">
        <v>155</v>
      </c>
      <c r="B26" s="66">
        <v>-88492.937080154996</v>
      </c>
      <c r="C26" s="66">
        <v>-63106.114495463997</v>
      </c>
      <c r="D26" s="66">
        <v>-175.00034469900001</v>
      </c>
      <c r="E26" s="66">
        <v>-151774.05192031799</v>
      </c>
      <c r="F26" s="66">
        <v>851654.05192031804</v>
      </c>
      <c r="G26" s="66">
        <v>699880</v>
      </c>
    </row>
    <row r="27" spans="1:7" ht="13.5">
      <c r="A27" s="76" t="s">
        <v>156</v>
      </c>
      <c r="B27" s="64">
        <v>2223654.5658532619</v>
      </c>
      <c r="C27" s="64">
        <v>835115.86496406002</v>
      </c>
      <c r="D27" s="64">
        <v>2355086.599118867</v>
      </c>
      <c r="E27" s="64">
        <v>5413857.0299361888</v>
      </c>
      <c r="F27" s="64">
        <v>649023.71961758495</v>
      </c>
      <c r="G27" s="64">
        <v>6062880.7495538304</v>
      </c>
    </row>
    <row r="28" spans="1:7">
      <c r="A28" s="80" t="s">
        <v>434</v>
      </c>
      <c r="B28" s="65">
        <v>0.11119908805050265</v>
      </c>
      <c r="C28" s="65">
        <v>0.10126140154518064</v>
      </c>
      <c r="D28" s="65">
        <v>0.17561825161756953</v>
      </c>
      <c r="E28" s="65">
        <v>0.13671244420764417</v>
      </c>
      <c r="F28" s="65" t="s">
        <v>238</v>
      </c>
      <c r="G28" s="65">
        <v>0.3304980385297806</v>
      </c>
    </row>
    <row r="29" spans="1:7">
      <c r="A29" s="80" t="s">
        <v>435</v>
      </c>
      <c r="B29" s="65">
        <v>0.39168821157404354</v>
      </c>
      <c r="C29" s="65">
        <v>8.5253086298432104E-2</v>
      </c>
      <c r="D29" s="65">
        <v>5.2253785874827603E-2</v>
      </c>
      <c r="E29" s="65">
        <v>0.17553040127230707</v>
      </c>
      <c r="F29" s="65" t="s">
        <v>238</v>
      </c>
      <c r="G29" s="65">
        <v>0.31572954335154962</v>
      </c>
    </row>
    <row r="30" spans="1:7" ht="14.25" thickBot="1">
      <c r="A30" s="311"/>
      <c r="B30" s="365"/>
      <c r="C30" s="365"/>
      <c r="D30" s="365"/>
      <c r="E30" s="365"/>
      <c r="F30" s="365"/>
      <c r="G30" s="365"/>
    </row>
    <row r="31" spans="1:7" ht="16.5">
      <c r="A31" s="362"/>
      <c r="B31" s="366"/>
      <c r="C31" s="366"/>
      <c r="D31" s="366"/>
      <c r="E31" s="366"/>
      <c r="F31" s="366"/>
      <c r="G31" s="366"/>
    </row>
    <row r="32" spans="1:7" ht="81">
      <c r="A32" s="363"/>
      <c r="B32" s="359" t="s">
        <v>258</v>
      </c>
      <c r="C32" s="359" t="s">
        <v>211</v>
      </c>
      <c r="D32" s="359" t="s">
        <v>259</v>
      </c>
      <c r="E32" s="359" t="s">
        <v>260</v>
      </c>
      <c r="F32" s="359" t="s">
        <v>367</v>
      </c>
      <c r="G32" s="359" t="s">
        <v>164</v>
      </c>
    </row>
    <row r="33" spans="1:7" ht="13.5">
      <c r="A33" s="357" t="s">
        <v>18</v>
      </c>
      <c r="B33" s="357"/>
      <c r="C33" s="357"/>
      <c r="D33" s="357"/>
      <c r="E33" s="357"/>
      <c r="F33" s="357"/>
      <c r="G33" s="357"/>
    </row>
    <row r="34" spans="1:7" ht="13.5">
      <c r="A34" s="364" t="s">
        <v>32</v>
      </c>
      <c r="B34" s="360">
        <v>6944759.6117353439</v>
      </c>
      <c r="C34" s="360">
        <v>1941774.3428376489</v>
      </c>
      <c r="D34" s="360">
        <v>5281348.1139652999</v>
      </c>
      <c r="E34" s="360">
        <v>14167882.068538293</v>
      </c>
      <c r="F34" s="360">
        <v>-76881.404788304993</v>
      </c>
      <c r="G34" s="360">
        <v>14091000.663749998</v>
      </c>
    </row>
    <row r="35" spans="1:7">
      <c r="A35" s="86" t="s">
        <v>340</v>
      </c>
      <c r="B35" s="87">
        <v>6629735.2653888445</v>
      </c>
      <c r="C35" s="87">
        <v>1525940.7688773079</v>
      </c>
      <c r="D35" s="87">
        <v>4684367.3914277824</v>
      </c>
      <c r="E35" s="87">
        <v>12840043.425693935</v>
      </c>
      <c r="F35" s="87">
        <v>-259213.06813057</v>
      </c>
      <c r="G35" s="87">
        <v>12580830.357563363</v>
      </c>
    </row>
    <row r="36" spans="1:7">
      <c r="A36" s="86" t="s">
        <v>374</v>
      </c>
      <c r="B36" s="87">
        <v>6852155.3349248664</v>
      </c>
      <c r="C36" s="87">
        <v>1980281.9860695221</v>
      </c>
      <c r="D36" s="87">
        <v>5242630.2078414857</v>
      </c>
      <c r="E36" s="87">
        <v>14075067.528835874</v>
      </c>
      <c r="F36" s="87">
        <v>-19068.192585888002</v>
      </c>
      <c r="G36" s="87">
        <v>14055999.336250003</v>
      </c>
    </row>
    <row r="37" spans="1:7" ht="13.5">
      <c r="A37" s="74" t="s">
        <v>33</v>
      </c>
      <c r="B37" s="66">
        <v>-3984228.9142518891</v>
      </c>
      <c r="C37" s="66">
        <v>-1171737.398564826</v>
      </c>
      <c r="D37" s="66">
        <v>-2835711.425273295</v>
      </c>
      <c r="E37" s="66">
        <v>-7991677.7380900104</v>
      </c>
      <c r="F37" s="67">
        <v>5677.7099525790109</v>
      </c>
      <c r="G37" s="66">
        <v>-7986000.0281374007</v>
      </c>
    </row>
    <row r="38" spans="1:7" ht="13.5">
      <c r="A38" s="86" t="s">
        <v>340</v>
      </c>
      <c r="B38" s="87">
        <v>-3832595.9985000272</v>
      </c>
      <c r="C38" s="87">
        <v>-872962.64643506997</v>
      </c>
      <c r="D38" s="87">
        <v>-2574173.2828575</v>
      </c>
      <c r="E38" s="87">
        <v>-7279731.9277925976</v>
      </c>
      <c r="F38" s="85">
        <v>47739.40933746699</v>
      </c>
      <c r="G38" s="87">
        <v>-7231992.5184551207</v>
      </c>
    </row>
    <row r="39" spans="1:7" ht="13.5">
      <c r="A39" s="86" t="s">
        <v>374</v>
      </c>
      <c r="B39" s="87">
        <v>-4496436.0311987242</v>
      </c>
      <c r="C39" s="87">
        <v>-1208050.6613722469</v>
      </c>
      <c r="D39" s="87">
        <v>-2899292.4731426509</v>
      </c>
      <c r="E39" s="87">
        <v>-8603779.1657136232</v>
      </c>
      <c r="F39" s="85">
        <v>-106220.806148979</v>
      </c>
      <c r="G39" s="87">
        <v>-8709999.9718625993</v>
      </c>
    </row>
    <row r="40" spans="1:7" ht="13.5">
      <c r="A40" s="75" t="s">
        <v>151</v>
      </c>
      <c r="B40" s="64">
        <v>2960530.6974834548</v>
      </c>
      <c r="C40" s="64">
        <v>770036.94427282305</v>
      </c>
      <c r="D40" s="64">
        <v>2445636.6886920049</v>
      </c>
      <c r="E40" s="64">
        <v>6176204.3304482829</v>
      </c>
      <c r="F40" s="68">
        <v>-71203.694835725997</v>
      </c>
      <c r="G40" s="64">
        <v>6105000.6356125968</v>
      </c>
    </row>
    <row r="41" spans="1:7" ht="13.5">
      <c r="A41" s="86" t="s">
        <v>340</v>
      </c>
      <c r="B41" s="87">
        <v>2797139.2668888178</v>
      </c>
      <c r="C41" s="87">
        <v>652978.12244223803</v>
      </c>
      <c r="D41" s="87">
        <v>2110194.1085702819</v>
      </c>
      <c r="E41" s="87">
        <v>5560311.4979013372</v>
      </c>
      <c r="F41" s="85">
        <v>-211473.65879310298</v>
      </c>
      <c r="G41" s="87">
        <v>5348837.8391082436</v>
      </c>
    </row>
    <row r="42" spans="1:7" ht="13.5">
      <c r="A42" s="86" t="s">
        <v>374</v>
      </c>
      <c r="B42" s="87">
        <v>2355719.3037261418</v>
      </c>
      <c r="C42" s="87">
        <v>772231.32469727495</v>
      </c>
      <c r="D42" s="87">
        <v>2343337.7346988348</v>
      </c>
      <c r="E42" s="87">
        <v>5471288.3631222518</v>
      </c>
      <c r="F42" s="85">
        <v>-125288.99873486697</v>
      </c>
      <c r="G42" s="87">
        <v>5345999.3643874032</v>
      </c>
    </row>
    <row r="43" spans="1:7" ht="13.5">
      <c r="A43" s="74" t="s">
        <v>152</v>
      </c>
      <c r="B43" s="66">
        <v>-764574.93859647703</v>
      </c>
      <c r="C43" s="66">
        <v>-2554.621867376</v>
      </c>
      <c r="D43" s="66">
        <v>-94819.285287027</v>
      </c>
      <c r="E43" s="66">
        <v>-861948.84575088008</v>
      </c>
      <c r="F43" s="66">
        <v>-87051.040307899995</v>
      </c>
      <c r="G43" s="66">
        <v>-948999.88605876698</v>
      </c>
    </row>
    <row r="44" spans="1:7">
      <c r="A44" s="86" t="s">
        <v>340</v>
      </c>
      <c r="B44" s="87">
        <v>-745379.330390597</v>
      </c>
      <c r="C44" s="87">
        <v>-7017.9958031679998</v>
      </c>
      <c r="D44" s="87">
        <v>-111498.151079991</v>
      </c>
      <c r="E44" s="87">
        <v>-863895.47727375606</v>
      </c>
      <c r="F44" s="87">
        <v>-20105.196221818002</v>
      </c>
      <c r="G44" s="87">
        <v>-884000.67349556996</v>
      </c>
    </row>
    <row r="45" spans="1:7">
      <c r="A45" s="86" t="s">
        <v>374</v>
      </c>
      <c r="B45" s="88">
        <v>-754019.99302324106</v>
      </c>
      <c r="C45" s="88">
        <v>-3438.300361004</v>
      </c>
      <c r="D45" s="88">
        <v>-110838.392244994</v>
      </c>
      <c r="E45" s="88">
        <v>-868296.68562923907</v>
      </c>
      <c r="F45" s="88">
        <v>-53703.428311983997</v>
      </c>
      <c r="G45" s="88">
        <v>-922000.11394122697</v>
      </c>
    </row>
    <row r="46" spans="1:7" ht="13.5">
      <c r="A46" s="74" t="s">
        <v>375</v>
      </c>
      <c r="B46" s="66">
        <v>-40051.622147629998</v>
      </c>
      <c r="C46" s="66">
        <v>-65.034038925999994</v>
      </c>
      <c r="D46" s="66">
        <v>0</v>
      </c>
      <c r="E46" s="66">
        <v>-40116.656186556</v>
      </c>
      <c r="F46" s="66">
        <v>-58883.343813444997</v>
      </c>
      <c r="G46" s="66">
        <v>-99000</v>
      </c>
    </row>
    <row r="47" spans="1:7">
      <c r="A47" s="86" t="s">
        <v>340</v>
      </c>
      <c r="B47" s="87">
        <v>-98717.989234556997</v>
      </c>
      <c r="C47" s="87">
        <v>-198.603980834</v>
      </c>
      <c r="D47" s="87">
        <v>0</v>
      </c>
      <c r="E47" s="87">
        <v>-98916.593215390996</v>
      </c>
      <c r="F47" s="87">
        <v>-1083.4067846089999</v>
      </c>
      <c r="G47" s="87">
        <v>-100000</v>
      </c>
    </row>
    <row r="48" spans="1:7">
      <c r="A48" s="86" t="s">
        <v>374</v>
      </c>
      <c r="B48" s="88">
        <v>-25394.620981189</v>
      </c>
      <c r="C48" s="88">
        <v>-167.37664058999999</v>
      </c>
      <c r="D48" s="88">
        <v>0</v>
      </c>
      <c r="E48" s="88">
        <v>-25561.997621778999</v>
      </c>
      <c r="F48" s="88">
        <v>-219438.00237822201</v>
      </c>
      <c r="G48" s="88">
        <v>-245000</v>
      </c>
    </row>
    <row r="49" spans="1:7" ht="13.5">
      <c r="A49" s="73" t="s">
        <v>153</v>
      </c>
      <c r="B49" s="70">
        <v>2155904.1367393481</v>
      </c>
      <c r="C49" s="70">
        <v>767417.28836652101</v>
      </c>
      <c r="D49" s="70">
        <v>2350817.4034049781</v>
      </c>
      <c r="E49" s="70">
        <v>5274138.8285108469</v>
      </c>
      <c r="F49" s="71">
        <v>-217138.078957071</v>
      </c>
      <c r="G49" s="70">
        <v>5057000.7495538304</v>
      </c>
    </row>
    <row r="50" spans="1:7" ht="13.5">
      <c r="A50" s="86" t="s">
        <v>340</v>
      </c>
      <c r="B50" s="88">
        <v>1953041.9472636641</v>
      </c>
      <c r="C50" s="88">
        <v>645761.52265823598</v>
      </c>
      <c r="D50" s="88">
        <v>1998695.957490291</v>
      </c>
      <c r="E50" s="88">
        <v>4597499.4274121914</v>
      </c>
      <c r="F50" s="89">
        <v>-232662.26179952998</v>
      </c>
      <c r="G50" s="88">
        <v>4364837.1656126743</v>
      </c>
    </row>
    <row r="51" spans="1:7" ht="13.5">
      <c r="A51" s="86" t="s">
        <v>374</v>
      </c>
      <c r="B51" s="87">
        <v>1576304.6897217119</v>
      </c>
      <c r="C51" s="87">
        <v>768625.64769568096</v>
      </c>
      <c r="D51" s="87">
        <v>2232499.3424538411</v>
      </c>
      <c r="E51" s="87">
        <v>4577429.6798712341</v>
      </c>
      <c r="F51" s="89">
        <v>-398430.42942507297</v>
      </c>
      <c r="G51" s="87">
        <v>4178999.2504461762</v>
      </c>
    </row>
    <row r="52" spans="1:7">
      <c r="A52" s="77" t="s">
        <v>154</v>
      </c>
      <c r="B52" s="72">
        <v>156243.36619406901</v>
      </c>
      <c r="C52" s="72">
        <v>130804.691093003</v>
      </c>
      <c r="D52" s="72">
        <v>4444.1960585879997</v>
      </c>
      <c r="E52" s="72">
        <v>291492.25334565999</v>
      </c>
      <c r="F52" s="72">
        <v>14507.746654338</v>
      </c>
      <c r="G52" s="72">
        <v>306000</v>
      </c>
    </row>
    <row r="53" spans="1:7">
      <c r="A53" s="86" t="s">
        <v>340</v>
      </c>
      <c r="B53" s="87">
        <v>112949.224268205</v>
      </c>
      <c r="C53" s="87">
        <v>116596.566507184</v>
      </c>
      <c r="D53" s="87">
        <v>4835.0605886840003</v>
      </c>
      <c r="E53" s="87">
        <v>234380.85136407299</v>
      </c>
      <c r="F53" s="87">
        <v>21632.587317956</v>
      </c>
      <c r="G53" s="87">
        <v>256013.43868202899</v>
      </c>
    </row>
    <row r="54" spans="1:7">
      <c r="A54" s="86" t="s">
        <v>374</v>
      </c>
      <c r="B54" s="87">
        <v>118969.507138017</v>
      </c>
      <c r="C54" s="87">
        <v>203.04059782100001</v>
      </c>
      <c r="D54" s="87">
        <v>5262.0321889569996</v>
      </c>
      <c r="E54" s="87">
        <v>124434.57992479501</v>
      </c>
      <c r="F54" s="87">
        <v>28565.420075204001</v>
      </c>
      <c r="G54" s="87">
        <v>153000</v>
      </c>
    </row>
    <row r="55" spans="1:7" ht="13.5">
      <c r="A55" s="78" t="s">
        <v>155</v>
      </c>
      <c r="B55" s="66">
        <v>-88492.937080154996</v>
      </c>
      <c r="C55" s="66">
        <v>-63106.114495463997</v>
      </c>
      <c r="D55" s="66">
        <v>-175.00034469900001</v>
      </c>
      <c r="E55" s="66">
        <v>-151774.05192031799</v>
      </c>
      <c r="F55" s="66">
        <v>851654.05192031804</v>
      </c>
      <c r="G55" s="66">
        <v>699880</v>
      </c>
    </row>
    <row r="56" spans="1:7">
      <c r="A56" s="86" t="s">
        <v>340</v>
      </c>
      <c r="B56" s="87">
        <v>-64860.510279743001</v>
      </c>
      <c r="C56" s="87">
        <v>-4031.4432007939999</v>
      </c>
      <c r="D56" s="90">
        <v>-256.063918957</v>
      </c>
      <c r="E56" s="87">
        <v>-69148.017399494012</v>
      </c>
      <c r="F56" s="87">
        <v>5147.9863332960003</v>
      </c>
      <c r="G56" s="87">
        <v>-64000.031066199001</v>
      </c>
    </row>
    <row r="57" spans="1:7">
      <c r="A57" s="86" t="s">
        <v>374</v>
      </c>
      <c r="B57" s="87">
        <v>-97463.316980076997</v>
      </c>
      <c r="C57" s="87">
        <v>683.85722015600004</v>
      </c>
      <c r="D57" s="87">
        <v>374.16901873799998</v>
      </c>
      <c r="E57" s="87">
        <v>-96405.290741182995</v>
      </c>
      <c r="F57" s="87">
        <v>372405.29074118298</v>
      </c>
      <c r="G57" s="87">
        <v>276000</v>
      </c>
    </row>
    <row r="58" spans="1:7" ht="13.5">
      <c r="A58" s="76" t="s">
        <v>156</v>
      </c>
      <c r="B58" s="64">
        <v>2223654.5658532619</v>
      </c>
      <c r="C58" s="64">
        <v>835115.86496406002</v>
      </c>
      <c r="D58" s="64">
        <v>2355086.599118867</v>
      </c>
      <c r="E58" s="64">
        <v>5413857.0299361888</v>
      </c>
      <c r="F58" s="68">
        <v>649023.71961758495</v>
      </c>
      <c r="G58" s="64">
        <v>6062880.7495538304</v>
      </c>
    </row>
    <row r="59" spans="1:7" ht="13.5">
      <c r="A59" s="86" t="s">
        <v>340</v>
      </c>
      <c r="B59" s="87">
        <v>2001130.6612521261</v>
      </c>
      <c r="C59" s="87">
        <v>758326.64596462599</v>
      </c>
      <c r="D59" s="87">
        <v>2003274.9541600179</v>
      </c>
      <c r="E59" s="87">
        <v>4762732.2613767702</v>
      </c>
      <c r="F59" s="85">
        <v>-205881.68814827799</v>
      </c>
      <c r="G59" s="87">
        <v>4556850.5732285036</v>
      </c>
    </row>
    <row r="60" spans="1:7" ht="13.5">
      <c r="A60" s="86" t="s">
        <v>374</v>
      </c>
      <c r="B60" s="87">
        <v>1597810.8798796521</v>
      </c>
      <c r="C60" s="87">
        <v>769512.54551365797</v>
      </c>
      <c r="D60" s="87">
        <v>2238135.5436615362</v>
      </c>
      <c r="E60" s="87">
        <v>4605458.9690548461</v>
      </c>
      <c r="F60" s="85">
        <v>2540.281391313998</v>
      </c>
      <c r="G60" s="88">
        <v>4607999.2504461762</v>
      </c>
    </row>
    <row r="61" spans="1:7" ht="13.5">
      <c r="A61" s="74" t="s">
        <v>157</v>
      </c>
      <c r="B61" s="91">
        <v>0</v>
      </c>
      <c r="C61" s="91">
        <v>0</v>
      </c>
      <c r="D61" s="91">
        <v>0</v>
      </c>
      <c r="E61" s="91">
        <v>0</v>
      </c>
      <c r="F61" s="91">
        <v>-1566000</v>
      </c>
      <c r="G61" s="66">
        <v>-1566000</v>
      </c>
    </row>
    <row r="62" spans="1:7" ht="13.5">
      <c r="A62" s="74" t="s">
        <v>143</v>
      </c>
      <c r="B62" s="91">
        <v>0</v>
      </c>
      <c r="C62" s="91">
        <v>0</v>
      </c>
      <c r="D62" s="91">
        <v>0</v>
      </c>
      <c r="E62" s="91">
        <v>0</v>
      </c>
      <c r="F62" s="91">
        <v>-152000</v>
      </c>
      <c r="G62" s="66">
        <v>-152000</v>
      </c>
    </row>
    <row r="63" spans="1:7" ht="13.5">
      <c r="A63" s="84" t="s">
        <v>228</v>
      </c>
      <c r="B63" s="166"/>
      <c r="C63" s="166"/>
      <c r="D63" s="166"/>
      <c r="E63" s="166"/>
      <c r="F63" s="166"/>
      <c r="G63" s="66">
        <v>0</v>
      </c>
    </row>
    <row r="64" spans="1:7" ht="14.25" thickBot="1">
      <c r="A64" s="75" t="s">
        <v>158</v>
      </c>
      <c r="B64" s="368">
        <v>2223654.5658532619</v>
      </c>
      <c r="C64" s="368">
        <v>835115.86496406002</v>
      </c>
      <c r="D64" s="368">
        <v>2355086.599118867</v>
      </c>
      <c r="E64" s="368">
        <v>5413857.0299361888</v>
      </c>
      <c r="F64" s="368">
        <v>-1068976.280382415</v>
      </c>
      <c r="G64" s="68">
        <v>4344880.7495538304</v>
      </c>
    </row>
    <row r="65" spans="1:7" ht="16.5">
      <c r="A65" s="362"/>
      <c r="B65" s="366"/>
      <c r="C65" s="366"/>
      <c r="D65" s="366"/>
      <c r="E65" s="366"/>
      <c r="F65" s="366"/>
      <c r="G65" s="366"/>
    </row>
    <row r="66" spans="1:7" ht="81">
      <c r="A66" s="367"/>
      <c r="B66" s="359" t="s">
        <v>258</v>
      </c>
      <c r="C66" s="359" t="s">
        <v>211</v>
      </c>
      <c r="D66" s="359" t="s">
        <v>259</v>
      </c>
      <c r="E66" s="359" t="s">
        <v>260</v>
      </c>
      <c r="F66" s="359" t="s">
        <v>367</v>
      </c>
      <c r="G66" s="359" t="s">
        <v>164</v>
      </c>
    </row>
    <row r="67" spans="1:7" ht="13.5">
      <c r="A67" s="357" t="s">
        <v>18</v>
      </c>
      <c r="B67" s="357"/>
      <c r="C67" s="357"/>
      <c r="D67" s="357"/>
      <c r="E67" s="357"/>
      <c r="F67" s="357"/>
      <c r="G67" s="357"/>
    </row>
    <row r="68" spans="1:7" ht="13.5">
      <c r="A68" s="358" t="s">
        <v>32</v>
      </c>
      <c r="B68" s="360">
        <v>13796914.946660209</v>
      </c>
      <c r="C68" s="360">
        <v>3922056.3289071708</v>
      </c>
      <c r="D68" s="360">
        <v>10523978.321806787</v>
      </c>
      <c r="E68" s="360">
        <v>28242949.597374164</v>
      </c>
      <c r="F68" s="360">
        <v>-95949.597374193007</v>
      </c>
      <c r="G68" s="360">
        <v>28147000</v>
      </c>
    </row>
    <row r="69" spans="1:7">
      <c r="A69" s="79" t="s">
        <v>436</v>
      </c>
      <c r="B69" s="65">
        <v>4.8092512467617338E-2</v>
      </c>
      <c r="C69" s="65">
        <v>0.30000937203817901</v>
      </c>
      <c r="D69" s="65">
        <v>5.5555937644882585E-2</v>
      </c>
      <c r="E69" s="65">
        <v>8.0000840248635491E-2</v>
      </c>
      <c r="F69" s="65">
        <v>-0.84276483013274672</v>
      </c>
      <c r="G69" s="65">
        <v>0.10204803316658753</v>
      </c>
    </row>
    <row r="70" spans="1:7" ht="13.5">
      <c r="A70" s="74" t="s">
        <v>33</v>
      </c>
      <c r="B70" s="66">
        <v>-8480664.9454506133</v>
      </c>
      <c r="C70" s="66">
        <v>-2379788.0599370729</v>
      </c>
      <c r="D70" s="66">
        <v>-5735003.8984159464</v>
      </c>
      <c r="E70" s="66">
        <v>-16595456.903803632</v>
      </c>
      <c r="F70" s="67">
        <v>-100543.0961964</v>
      </c>
      <c r="G70" s="66">
        <v>-16696000</v>
      </c>
    </row>
    <row r="71" spans="1:7">
      <c r="A71" s="79" t="s">
        <v>436</v>
      </c>
      <c r="B71" s="65">
        <v>3.2167059740025816E-2</v>
      </c>
      <c r="C71" s="65">
        <v>0.33686427791060669</v>
      </c>
      <c r="D71" s="65">
        <v>3.5087786649089958E-2</v>
      </c>
      <c r="E71" s="65">
        <v>6.811859311327878E-2</v>
      </c>
      <c r="F71" s="65" t="s">
        <v>238</v>
      </c>
      <c r="G71" s="65">
        <v>7.7924473427336605E-2</v>
      </c>
    </row>
    <row r="72" spans="1:7" ht="13.5">
      <c r="A72" s="75" t="s">
        <v>151</v>
      </c>
      <c r="B72" s="64">
        <v>5316250.0012095971</v>
      </c>
      <c r="C72" s="64">
        <v>1542268.2689700981</v>
      </c>
      <c r="D72" s="64">
        <v>4788974.4233908402</v>
      </c>
      <c r="E72" s="64">
        <v>11647492.693570536</v>
      </c>
      <c r="F72" s="68">
        <v>-196492.69357059299</v>
      </c>
      <c r="G72" s="64">
        <v>11451000</v>
      </c>
    </row>
    <row r="73" spans="1:7">
      <c r="A73" s="79" t="s">
        <v>436</v>
      </c>
      <c r="B73" s="65">
        <v>7.4540278934471169E-2</v>
      </c>
      <c r="C73" s="65">
        <v>0.24696484807002864</v>
      </c>
      <c r="D73" s="65">
        <v>8.1158413188802292E-2</v>
      </c>
      <c r="E73" s="65">
        <v>9.73948126223418E-2</v>
      </c>
      <c r="F73" s="65">
        <v>-0.65047064519894937</v>
      </c>
      <c r="G73" s="65">
        <v>0.13922125135074595</v>
      </c>
    </row>
    <row r="74" spans="1:7" ht="13.5">
      <c r="A74" s="74" t="s">
        <v>152</v>
      </c>
      <c r="B74" s="66">
        <v>-1518594.931619718</v>
      </c>
      <c r="C74" s="66">
        <v>-5992.92222838</v>
      </c>
      <c r="D74" s="66">
        <v>-205657.67753202101</v>
      </c>
      <c r="E74" s="66">
        <v>-1730245.531380119</v>
      </c>
      <c r="F74" s="66">
        <v>-140754.46861988399</v>
      </c>
      <c r="G74" s="66">
        <v>-1870999.9999999939</v>
      </c>
    </row>
    <row r="75" spans="1:7">
      <c r="A75" s="79" t="s">
        <v>436</v>
      </c>
      <c r="B75" s="69">
        <v>5.3052924831430953E-2</v>
      </c>
      <c r="C75" s="69">
        <v>0.29054260133335275</v>
      </c>
      <c r="D75" s="69">
        <v>0.16715349214863676</v>
      </c>
      <c r="E75" s="69">
        <v>6.6120516960038275E-2</v>
      </c>
      <c r="F75" s="69" t="s">
        <v>238</v>
      </c>
      <c r="G75" s="69">
        <v>0.13393893718320193</v>
      </c>
    </row>
    <row r="76" spans="1:7" ht="13.5">
      <c r="A76" s="74" t="s">
        <v>375</v>
      </c>
      <c r="B76" s="66">
        <v>-65446.243128818998</v>
      </c>
      <c r="C76" s="66">
        <v>-232.41067951599999</v>
      </c>
      <c r="D76" s="66">
        <v>0</v>
      </c>
      <c r="E76" s="66">
        <v>-65678.653808335002</v>
      </c>
      <c r="F76" s="66">
        <v>-278321.34619166702</v>
      </c>
      <c r="G76" s="66">
        <v>-344000</v>
      </c>
    </row>
    <row r="77" spans="1:7">
      <c r="A77" s="79" t="s">
        <v>436</v>
      </c>
      <c r="B77" s="69">
        <v>-0.42625317359928244</v>
      </c>
      <c r="C77" s="69">
        <v>-0.22044557915744542</v>
      </c>
      <c r="D77" s="69" t="s">
        <v>238</v>
      </c>
      <c r="E77" s="69">
        <v>-0.42571666954786486</v>
      </c>
      <c r="F77" s="69" t="s">
        <v>238</v>
      </c>
      <c r="G77" s="69" t="s">
        <v>238</v>
      </c>
    </row>
    <row r="78" spans="1:7" ht="13.5">
      <c r="A78" s="73" t="s">
        <v>153</v>
      </c>
      <c r="B78" s="70">
        <v>3732208.82646106</v>
      </c>
      <c r="C78" s="70">
        <v>1536042.9360622021</v>
      </c>
      <c r="D78" s="70">
        <v>4583316.7458588192</v>
      </c>
      <c r="E78" s="70">
        <v>9851568.508382082</v>
      </c>
      <c r="F78" s="71">
        <v>-615568.50838214392</v>
      </c>
      <c r="G78" s="70">
        <v>9236000.0000000056</v>
      </c>
    </row>
    <row r="79" spans="1:7">
      <c r="A79" s="79" t="s">
        <v>436</v>
      </c>
      <c r="B79" s="65">
        <v>0.10052176675905274</v>
      </c>
      <c r="C79" s="65">
        <v>0.24691369627082754</v>
      </c>
      <c r="D79" s="65">
        <v>7.7595817171052239E-2</v>
      </c>
      <c r="E79" s="65">
        <v>0.1098527575112075</v>
      </c>
      <c r="F79" s="65">
        <v>4.3580796775101835E-2</v>
      </c>
      <c r="G79" s="65">
        <v>0.11457016753114833</v>
      </c>
    </row>
    <row r="80" spans="1:7">
      <c r="A80" s="77" t="s">
        <v>154</v>
      </c>
      <c r="B80" s="72">
        <v>275212.87333208602</v>
      </c>
      <c r="C80" s="72">
        <v>131007.731690824</v>
      </c>
      <c r="D80" s="72">
        <v>9706.2282475449992</v>
      </c>
      <c r="E80" s="72">
        <v>415926.83327045507</v>
      </c>
      <c r="F80" s="72">
        <v>43073.166729541997</v>
      </c>
      <c r="G80" s="72">
        <v>459000</v>
      </c>
    </row>
    <row r="81" spans="1:7" ht="13.5">
      <c r="A81" s="78" t="s">
        <v>155</v>
      </c>
      <c r="B81" s="66">
        <v>-185956.25406023199</v>
      </c>
      <c r="C81" s="66">
        <v>-62422.257275308002</v>
      </c>
      <c r="D81" s="66">
        <v>199.168674039</v>
      </c>
      <c r="E81" s="66">
        <v>-248179.34266150097</v>
      </c>
      <c r="F81" s="66">
        <v>1224059.3426615009</v>
      </c>
      <c r="G81" s="66">
        <v>975880</v>
      </c>
    </row>
    <row r="82" spans="1:7" ht="13.5">
      <c r="A82" s="76" t="s">
        <v>156</v>
      </c>
      <c r="B82" s="64">
        <v>3821465.4457329139</v>
      </c>
      <c r="C82" s="64">
        <v>1604628.4104777181</v>
      </c>
      <c r="D82" s="64">
        <v>4593222.1427804027</v>
      </c>
      <c r="E82" s="64">
        <v>10019315.998991035</v>
      </c>
      <c r="F82" s="68">
        <v>651564.00100889895</v>
      </c>
      <c r="G82" s="70">
        <v>10670880.000000006</v>
      </c>
    </row>
    <row r="83" spans="1:7">
      <c r="A83" s="79" t="s">
        <v>436</v>
      </c>
      <c r="B83" s="65">
        <v>9.4555627642557649E-2</v>
      </c>
      <c r="C83" s="65">
        <v>6.2497291097348674E-2</v>
      </c>
      <c r="D83" s="65">
        <v>7.6653606983016903E-2</v>
      </c>
      <c r="E83" s="65">
        <v>8.1090758837373891E-2</v>
      </c>
      <c r="F83" s="65" t="s">
        <v>238</v>
      </c>
      <c r="G83" s="69">
        <v>0.21306651378868754</v>
      </c>
    </row>
    <row r="84" spans="1:7" ht="13.5">
      <c r="A84" s="74" t="s">
        <v>157</v>
      </c>
      <c r="B84" s="91">
        <v>0</v>
      </c>
      <c r="C84" s="91">
        <v>0</v>
      </c>
      <c r="D84" s="91">
        <v>0</v>
      </c>
      <c r="E84" s="91">
        <v>0</v>
      </c>
      <c r="F84" s="91">
        <v>-2871000</v>
      </c>
      <c r="G84" s="66">
        <v>-2871000</v>
      </c>
    </row>
    <row r="85" spans="1:7" ht="13.5">
      <c r="A85" s="74" t="s">
        <v>143</v>
      </c>
      <c r="B85" s="91">
        <v>0</v>
      </c>
      <c r="C85" s="91">
        <v>0</v>
      </c>
      <c r="D85" s="91">
        <v>0</v>
      </c>
      <c r="E85" s="91">
        <v>0</v>
      </c>
      <c r="F85" s="91">
        <v>-238000</v>
      </c>
      <c r="G85" s="66">
        <v>-238000</v>
      </c>
    </row>
    <row r="86" spans="1:7" ht="13.5">
      <c r="A86" s="84" t="s">
        <v>228</v>
      </c>
      <c r="B86" s="166"/>
      <c r="C86" s="166"/>
      <c r="D86" s="166"/>
      <c r="E86" s="166"/>
      <c r="F86" s="166"/>
      <c r="G86" s="66">
        <v>0</v>
      </c>
    </row>
    <row r="87" spans="1:7" ht="13.5">
      <c r="A87" s="76" t="s">
        <v>158</v>
      </c>
      <c r="B87" s="368">
        <v>3821465.4457329139</v>
      </c>
      <c r="C87" s="368">
        <v>1604628.4104777181</v>
      </c>
      <c r="D87" s="368">
        <v>4593222.1427804027</v>
      </c>
      <c r="E87" s="368">
        <v>10019315.998991035</v>
      </c>
      <c r="F87" s="368">
        <v>-2457435.998991101</v>
      </c>
      <c r="G87" s="68">
        <v>7561880.0000000056</v>
      </c>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I49"/>
  <sheetViews>
    <sheetView showGridLines="0" zoomScale="115" zoomScaleNormal="115" zoomScaleSheetLayoutView="80" workbookViewId="0">
      <selection activeCell="N26" sqref="N26"/>
    </sheetView>
  </sheetViews>
  <sheetFormatPr baseColWidth="10" defaultColWidth="10.42578125" defaultRowHeight="13.5"/>
  <cols>
    <col min="1" max="1" width="38.5703125" style="108" customWidth="1"/>
    <col min="2" max="16384" width="10.42578125" style="108"/>
  </cols>
  <sheetData>
    <row r="1" spans="1:9">
      <c r="A1" s="307" t="s">
        <v>9</v>
      </c>
      <c r="B1" s="283"/>
      <c r="C1" s="308" t="s">
        <v>392</v>
      </c>
      <c r="D1" s="308" t="s">
        <v>374</v>
      </c>
      <c r="E1" s="308" t="s">
        <v>363</v>
      </c>
      <c r="F1" s="308" t="s">
        <v>364</v>
      </c>
      <c r="G1" s="308" t="s">
        <v>356</v>
      </c>
      <c r="H1" s="308" t="s">
        <v>343</v>
      </c>
      <c r="I1" s="308" t="s">
        <v>291</v>
      </c>
    </row>
    <row r="2" spans="1:9">
      <c r="A2" s="312" t="s">
        <v>365</v>
      </c>
      <c r="B2" s="258"/>
      <c r="C2" s="258"/>
      <c r="D2" s="258"/>
      <c r="E2" s="258"/>
      <c r="F2" s="258"/>
      <c r="G2" s="258"/>
      <c r="H2" s="258"/>
      <c r="I2" s="258"/>
    </row>
    <row r="3" spans="1:9">
      <c r="A3" s="51" t="s">
        <v>32</v>
      </c>
      <c r="B3" s="258"/>
      <c r="C3" s="254">
        <v>-267668.43539704598</v>
      </c>
      <c r="D3" s="254">
        <v>-360725.73774428299</v>
      </c>
      <c r="E3" s="254">
        <v>-1206052.2760369291</v>
      </c>
      <c r="F3" s="254">
        <v>-319824.06898565899</v>
      </c>
      <c r="G3" s="254">
        <v>-274317.90428087895</v>
      </c>
      <c r="H3" s="254">
        <v>-303374.31684489903</v>
      </c>
      <c r="I3" s="254">
        <v>-308535.98592549202</v>
      </c>
    </row>
    <row r="4" spans="1:9">
      <c r="A4" s="61" t="s">
        <v>288</v>
      </c>
      <c r="B4" s="51"/>
      <c r="C4" s="255">
        <v>42239.061703047002</v>
      </c>
      <c r="D4" s="255">
        <v>-39118.696074066997</v>
      </c>
      <c r="E4" s="255">
        <v>-40690.922276568999</v>
      </c>
      <c r="F4" s="255">
        <v>-30905.900048549</v>
      </c>
      <c r="G4" s="255">
        <v>14018.300920443</v>
      </c>
      <c r="H4" s="255">
        <v>-4002.545986742</v>
      </c>
      <c r="I4" s="255">
        <v>-19800.777161720998</v>
      </c>
    </row>
    <row r="5" spans="1:9">
      <c r="A5" s="61" t="s">
        <v>284</v>
      </c>
      <c r="B5" s="51"/>
      <c r="C5" s="255">
        <v>-309907.49710009299</v>
      </c>
      <c r="D5" s="255">
        <v>-321607.04167021601</v>
      </c>
      <c r="E5" s="255">
        <v>-1165361.35376036</v>
      </c>
      <c r="F5" s="255">
        <v>-288918.16893710999</v>
      </c>
      <c r="G5" s="255">
        <v>-288336.20520132198</v>
      </c>
      <c r="H5" s="255">
        <v>-299371.77085815702</v>
      </c>
      <c r="I5" s="255">
        <v>-288735.20876377099</v>
      </c>
    </row>
    <row r="6" spans="1:9">
      <c r="A6" s="53" t="s">
        <v>33</v>
      </c>
      <c r="B6" s="53"/>
      <c r="C6" s="254">
        <v>309907.49710009299</v>
      </c>
      <c r="D6" s="254">
        <v>321607.04167021601</v>
      </c>
      <c r="E6" s="254">
        <v>1165361.35376036</v>
      </c>
      <c r="F6" s="254">
        <v>288918.16893710999</v>
      </c>
      <c r="G6" s="254">
        <v>288336.20520132198</v>
      </c>
      <c r="H6" s="254">
        <v>299371.77085815702</v>
      </c>
      <c r="I6" s="254">
        <v>288735.20876377099</v>
      </c>
    </row>
    <row r="7" spans="1:9">
      <c r="A7" s="52" t="s">
        <v>284</v>
      </c>
      <c r="B7" s="52"/>
      <c r="C7" s="62">
        <v>309907.49710009299</v>
      </c>
      <c r="D7" s="62">
        <v>321607.04167021601</v>
      </c>
      <c r="E7" s="62">
        <v>1165361.35376036</v>
      </c>
      <c r="F7" s="62">
        <v>288918.16893710999</v>
      </c>
      <c r="G7" s="62">
        <v>288336.20520132198</v>
      </c>
      <c r="H7" s="62">
        <v>299371.77085815702</v>
      </c>
      <c r="I7" s="62">
        <v>288735.20876377099</v>
      </c>
    </row>
    <row r="8" spans="1:9">
      <c r="A8" s="51" t="s">
        <v>34</v>
      </c>
      <c r="B8" s="258"/>
      <c r="C8" s="254">
        <v>42239.061703047017</v>
      </c>
      <c r="D8" s="254">
        <v>-39118.696074066975</v>
      </c>
      <c r="E8" s="254">
        <v>-40690.922276569065</v>
      </c>
      <c r="F8" s="254">
        <v>-30905.900048548996</v>
      </c>
      <c r="G8" s="254">
        <v>14018.300920443027</v>
      </c>
      <c r="H8" s="254">
        <v>-4002.5459867420141</v>
      </c>
      <c r="I8" s="254">
        <v>-19800.777161721024</v>
      </c>
    </row>
    <row r="9" spans="1:9">
      <c r="A9" s="47" t="s">
        <v>35</v>
      </c>
      <c r="B9" s="259"/>
      <c r="C9" s="256"/>
      <c r="D9" s="256"/>
      <c r="E9" s="256"/>
      <c r="F9" s="256"/>
      <c r="G9" s="256"/>
      <c r="H9" s="256"/>
      <c r="I9" s="256"/>
    </row>
    <row r="10" spans="1:9">
      <c r="A10" s="47" t="s">
        <v>375</v>
      </c>
      <c r="B10" s="165"/>
      <c r="C10" s="55"/>
      <c r="D10" s="55"/>
      <c r="E10" s="55"/>
      <c r="F10" s="55"/>
      <c r="G10" s="55"/>
      <c r="H10" s="55"/>
      <c r="I10" s="55"/>
    </row>
    <row r="11" spans="1:9">
      <c r="A11" s="51" t="s">
        <v>36</v>
      </c>
      <c r="B11" s="258"/>
      <c r="C11" s="254">
        <v>42239.061703047017</v>
      </c>
      <c r="D11" s="254">
        <v>-39118.696074066975</v>
      </c>
      <c r="E11" s="254">
        <v>-40690.922276569065</v>
      </c>
      <c r="F11" s="254">
        <v>-30905.900048548996</v>
      </c>
      <c r="G11" s="254">
        <v>14018.300920443027</v>
      </c>
      <c r="H11" s="254">
        <v>-4002.5459867420141</v>
      </c>
      <c r="I11" s="254">
        <v>-19800.777161721024</v>
      </c>
    </row>
    <row r="12" spans="1:9">
      <c r="A12" s="47" t="s">
        <v>81</v>
      </c>
      <c r="B12" s="259"/>
      <c r="C12" s="256"/>
      <c r="D12" s="256"/>
      <c r="E12" s="256"/>
      <c r="F12" s="256"/>
      <c r="G12" s="256"/>
      <c r="H12" s="256"/>
      <c r="I12" s="256"/>
    </row>
    <row r="13" spans="1:9">
      <c r="A13" s="53" t="s">
        <v>37</v>
      </c>
      <c r="B13" s="260"/>
      <c r="C13" s="256"/>
      <c r="D13" s="256"/>
      <c r="E13" s="256"/>
      <c r="F13" s="256"/>
      <c r="G13" s="256"/>
      <c r="H13" s="256"/>
      <c r="I13" s="256"/>
    </row>
    <row r="14" spans="1:9">
      <c r="A14" s="51" t="s">
        <v>38</v>
      </c>
      <c r="B14" s="258"/>
      <c r="C14" s="254">
        <v>42239.061703047017</v>
      </c>
      <c r="D14" s="254">
        <v>-39118.696074066975</v>
      </c>
      <c r="E14" s="254">
        <v>-40690.922276569065</v>
      </c>
      <c r="F14" s="254">
        <v>-30905.900048548996</v>
      </c>
      <c r="G14" s="254">
        <v>14018.300920443027</v>
      </c>
      <c r="H14" s="254">
        <v>-4002.5459867420141</v>
      </c>
      <c r="I14" s="254">
        <v>-19800.777161721024</v>
      </c>
    </row>
    <row r="15" spans="1:9">
      <c r="A15" s="268"/>
      <c r="B15" s="313"/>
      <c r="C15" s="314"/>
      <c r="D15" s="314"/>
      <c r="E15" s="314"/>
      <c r="F15" s="314"/>
      <c r="G15" s="314"/>
      <c r="H15" s="314"/>
      <c r="I15" s="314"/>
    </row>
    <row r="16" spans="1:9">
      <c r="A16" s="59"/>
      <c r="B16" s="257"/>
      <c r="C16" s="257"/>
      <c r="D16" s="257"/>
      <c r="E16" s="257"/>
      <c r="F16" s="257"/>
      <c r="G16" s="257"/>
      <c r="H16" s="257"/>
      <c r="I16" s="257"/>
    </row>
    <row r="17" spans="1:9">
      <c r="A17" s="59"/>
      <c r="B17" s="257"/>
      <c r="C17" s="257"/>
      <c r="D17" s="257"/>
      <c r="E17" s="257"/>
      <c r="F17" s="257"/>
      <c r="G17" s="257"/>
      <c r="H17" s="257"/>
      <c r="I17" s="257"/>
    </row>
    <row r="18" spans="1:9">
      <c r="A18" s="307" t="s">
        <v>9</v>
      </c>
      <c r="B18" s="283"/>
      <c r="C18" s="308" t="s">
        <v>392</v>
      </c>
      <c r="D18" s="308" t="s">
        <v>374</v>
      </c>
      <c r="E18" s="308" t="s">
        <v>363</v>
      </c>
      <c r="F18" s="308" t="s">
        <v>364</v>
      </c>
      <c r="G18" s="308" t="s">
        <v>356</v>
      </c>
      <c r="H18" s="308" t="s">
        <v>343</v>
      </c>
      <c r="I18" s="308" t="s">
        <v>291</v>
      </c>
    </row>
    <row r="19" spans="1:9">
      <c r="A19" s="312" t="s">
        <v>366</v>
      </c>
      <c r="B19" s="258"/>
      <c r="C19" s="258"/>
      <c r="D19" s="258"/>
      <c r="E19" s="258"/>
      <c r="F19" s="258"/>
      <c r="G19" s="258"/>
      <c r="H19" s="258"/>
      <c r="I19" s="258"/>
    </row>
    <row r="20" spans="1:9">
      <c r="A20" s="51" t="s">
        <v>32</v>
      </c>
      <c r="B20" s="258"/>
      <c r="C20" s="254">
        <v>190787.09966463697</v>
      </c>
      <c r="D20" s="254">
        <v>341654.752352382</v>
      </c>
      <c r="E20" s="254">
        <v>-213540.0533720979</v>
      </c>
      <c r="F20" s="254">
        <v>-80626.159126943036</v>
      </c>
      <c r="G20" s="254">
        <v>-134595.58435516502</v>
      </c>
      <c r="H20" s="254">
        <v>44374.728046508011</v>
      </c>
      <c r="I20" s="254">
        <v>-42693.037936498004</v>
      </c>
    </row>
    <row r="21" spans="1:9">
      <c r="A21" s="53" t="s">
        <v>33</v>
      </c>
      <c r="B21" s="53"/>
      <c r="C21" s="56">
        <v>-304229.13069397397</v>
      </c>
      <c r="D21" s="56">
        <v>-427828.50427273696</v>
      </c>
      <c r="E21" s="56">
        <v>-1266696.4190280591</v>
      </c>
      <c r="F21" s="56">
        <v>-425173.62503386097</v>
      </c>
      <c r="G21" s="56">
        <v>-301482.047371561</v>
      </c>
      <c r="H21" s="56">
        <v>-251632.361520701</v>
      </c>
      <c r="I21" s="56">
        <v>-288408.385101936</v>
      </c>
    </row>
    <row r="22" spans="1:9">
      <c r="A22" s="52" t="s">
        <v>234</v>
      </c>
      <c r="B22" s="52"/>
      <c r="C22" s="62">
        <v>-130228.876775846</v>
      </c>
      <c r="D22" s="62">
        <v>-261513.443992582</v>
      </c>
      <c r="E22" s="62">
        <v>-600686.15039114002</v>
      </c>
      <c r="F22" s="62">
        <v>-191751.53619978298</v>
      </c>
      <c r="G22" s="62">
        <v>-154018.47753122399</v>
      </c>
      <c r="H22" s="62">
        <v>-148418.48932596901</v>
      </c>
      <c r="I22" s="62">
        <v>-106497.64733416401</v>
      </c>
    </row>
    <row r="23" spans="1:9">
      <c r="A23" s="51" t="s">
        <v>34</v>
      </c>
      <c r="B23" s="258"/>
      <c r="C23" s="254">
        <v>-113442.03102933703</v>
      </c>
      <c r="D23" s="254">
        <v>-86173.751920355004</v>
      </c>
      <c r="E23" s="254">
        <v>-1480236.472400157</v>
      </c>
      <c r="F23" s="254">
        <v>-505799.78416080406</v>
      </c>
      <c r="G23" s="254">
        <v>-436077.63172672602</v>
      </c>
      <c r="H23" s="254">
        <v>-207257.63347419299</v>
      </c>
      <c r="I23" s="254">
        <v>-331101.423038434</v>
      </c>
    </row>
    <row r="24" spans="1:9">
      <c r="A24" s="47" t="s">
        <v>35</v>
      </c>
      <c r="B24" s="259"/>
      <c r="C24" s="256">
        <v>-87051.040307898002</v>
      </c>
      <c r="D24" s="256">
        <v>-53703.428311983007</v>
      </c>
      <c r="E24" s="256">
        <v>-44974.524190713004</v>
      </c>
      <c r="F24" s="256">
        <v>-8682.8859414819999</v>
      </c>
      <c r="G24" s="256">
        <v>-9227.1275127629997</v>
      </c>
      <c r="H24" s="256">
        <v>-20105.196221820002</v>
      </c>
      <c r="I24" s="256">
        <v>-6959.3145146479992</v>
      </c>
    </row>
    <row r="25" spans="1:9">
      <c r="A25" s="47" t="s">
        <v>375</v>
      </c>
      <c r="B25" s="165"/>
      <c r="C25" s="56">
        <v>-58883.343813444997</v>
      </c>
      <c r="D25" s="56">
        <v>-219438.00237822201</v>
      </c>
      <c r="E25" s="56">
        <v>13397.598464844001</v>
      </c>
      <c r="F25" s="56">
        <v>13331.092436864001</v>
      </c>
      <c r="G25" s="56">
        <v>700.21620963199996</v>
      </c>
      <c r="H25" s="56">
        <v>-1083.4067846089999</v>
      </c>
      <c r="I25" s="56">
        <v>449.69660295699998</v>
      </c>
    </row>
    <row r="26" spans="1:9">
      <c r="A26" s="51" t="s">
        <v>36</v>
      </c>
      <c r="B26" s="258"/>
      <c r="C26" s="254">
        <v>-259376.41515068003</v>
      </c>
      <c r="D26" s="254">
        <v>-359315.18261056003</v>
      </c>
      <c r="E26" s="254">
        <v>-1511813.3981260259</v>
      </c>
      <c r="F26" s="254">
        <v>-501151.57766542205</v>
      </c>
      <c r="G26" s="254">
        <v>-444604.54302985704</v>
      </c>
      <c r="H26" s="254">
        <v>-228446.236480622</v>
      </c>
      <c r="I26" s="254">
        <v>-337611.04095012503</v>
      </c>
    </row>
    <row r="27" spans="1:9">
      <c r="A27" s="47" t="s">
        <v>81</v>
      </c>
      <c r="B27" s="259"/>
      <c r="C27" s="256">
        <v>14507.746654338</v>
      </c>
      <c r="D27" s="256">
        <v>28565.420075204001</v>
      </c>
      <c r="E27" s="256">
        <v>148547.11281676902</v>
      </c>
      <c r="F27" s="256">
        <v>47352.058727391006</v>
      </c>
      <c r="G27" s="256">
        <v>55339.022288832006</v>
      </c>
      <c r="H27" s="256">
        <v>21632.587317956</v>
      </c>
      <c r="I27" s="256">
        <v>24223.444482589999</v>
      </c>
    </row>
    <row r="28" spans="1:9">
      <c r="A28" s="53" t="s">
        <v>37</v>
      </c>
      <c r="B28" s="260"/>
      <c r="C28" s="256">
        <v>851654.05192031804</v>
      </c>
      <c r="D28" s="256">
        <v>372405.29074118304</v>
      </c>
      <c r="E28" s="256">
        <v>69262.345756903</v>
      </c>
      <c r="F28" s="256">
        <v>-4331.8330311890004</v>
      </c>
      <c r="G28" s="256">
        <v>756.93736889100001</v>
      </c>
      <c r="H28" s="256">
        <v>5147.9863332959994</v>
      </c>
      <c r="I28" s="256">
        <v>67689.255085904995</v>
      </c>
    </row>
    <row r="29" spans="1:9">
      <c r="A29" s="51" t="s">
        <v>38</v>
      </c>
      <c r="B29" s="258"/>
      <c r="C29" s="254">
        <v>606785.38342397602</v>
      </c>
      <c r="D29" s="254">
        <v>41655.528205826995</v>
      </c>
      <c r="E29" s="254">
        <v>-1294003.9395523539</v>
      </c>
      <c r="F29" s="254">
        <v>-458131.35196922004</v>
      </c>
      <c r="G29" s="254">
        <v>-388508.58337213402</v>
      </c>
      <c r="H29" s="254">
        <v>-201665.66282937001</v>
      </c>
      <c r="I29" s="254">
        <v>-245698.34138163005</v>
      </c>
    </row>
    <row r="30" spans="1:9">
      <c r="A30" s="268"/>
      <c r="B30" s="313"/>
      <c r="C30" s="314"/>
      <c r="D30" s="314"/>
      <c r="E30" s="314"/>
      <c r="F30" s="314"/>
      <c r="G30" s="314"/>
      <c r="H30" s="314"/>
      <c r="I30" s="314"/>
    </row>
    <row r="32" spans="1:9">
      <c r="A32" s="307" t="s">
        <v>9</v>
      </c>
      <c r="B32" s="283"/>
      <c r="C32" s="308" t="s">
        <v>392</v>
      </c>
      <c r="D32" s="308" t="s">
        <v>374</v>
      </c>
      <c r="E32" s="308" t="s">
        <v>363</v>
      </c>
      <c r="F32" s="308" t="s">
        <v>364</v>
      </c>
      <c r="G32" s="308" t="s">
        <v>356</v>
      </c>
      <c r="H32" s="308" t="s">
        <v>343</v>
      </c>
      <c r="I32" s="308" t="s">
        <v>291</v>
      </c>
    </row>
    <row r="33" spans="1:9">
      <c r="A33" s="51" t="s">
        <v>432</v>
      </c>
      <c r="B33" s="51"/>
      <c r="C33" s="51"/>
      <c r="D33" s="51"/>
      <c r="E33" s="51"/>
      <c r="F33" s="51"/>
      <c r="G33" s="51"/>
      <c r="H33" s="51"/>
      <c r="I33" s="51"/>
    </row>
    <row r="34" spans="1:9">
      <c r="A34" s="51" t="s">
        <v>32</v>
      </c>
      <c r="B34" s="51"/>
      <c r="C34" s="54">
        <v>-76881.335732409003</v>
      </c>
      <c r="D34" s="54">
        <v>-19070.985391901002</v>
      </c>
      <c r="E34" s="54">
        <v>-1419592.329409027</v>
      </c>
      <c r="F34" s="54">
        <v>-400450.22811260202</v>
      </c>
      <c r="G34" s="54">
        <v>-408913.48863604397</v>
      </c>
      <c r="H34" s="54">
        <v>-258999.58879839102</v>
      </c>
      <c r="I34" s="54">
        <v>-351229.02386199002</v>
      </c>
    </row>
    <row r="35" spans="1:9">
      <c r="A35" s="61" t="s">
        <v>241</v>
      </c>
      <c r="B35" s="51"/>
      <c r="C35" s="55">
        <v>42239.061703047002</v>
      </c>
      <c r="D35" s="55">
        <v>-39118.696074066997</v>
      </c>
      <c r="E35" s="55">
        <v>-40690.922276568999</v>
      </c>
      <c r="F35" s="55">
        <v>-30905.900048549</v>
      </c>
      <c r="G35" s="55">
        <v>14018.300920443</v>
      </c>
      <c r="H35" s="55">
        <v>-4002.545986742</v>
      </c>
      <c r="I35" s="55">
        <v>-19800.777161720998</v>
      </c>
    </row>
    <row r="36" spans="1:9">
      <c r="A36" s="61" t="s">
        <v>242</v>
      </c>
      <c r="B36" s="51"/>
      <c r="C36" s="55">
        <v>-309907.49710009299</v>
      </c>
      <c r="D36" s="55">
        <v>-321607.04167021601</v>
      </c>
      <c r="E36" s="55">
        <v>-1165361.35376036</v>
      </c>
      <c r="F36" s="55">
        <v>-288918.16893710999</v>
      </c>
      <c r="G36" s="55">
        <v>-288336.20520132198</v>
      </c>
      <c r="H36" s="55">
        <v>-299371.77085815702</v>
      </c>
      <c r="I36" s="55">
        <v>-288735.20876377099</v>
      </c>
    </row>
    <row r="37" spans="1:9">
      <c r="A37" s="53" t="s">
        <v>33</v>
      </c>
      <c r="B37" s="53"/>
      <c r="C37" s="56">
        <v>5678.366406118992</v>
      </c>
      <c r="D37" s="56">
        <v>-106221.46260252097</v>
      </c>
      <c r="E37" s="56">
        <v>-101335.06526769901</v>
      </c>
      <c r="F37" s="56">
        <v>-136255.45609675098</v>
      </c>
      <c r="G37" s="56">
        <v>-13145.842170239026</v>
      </c>
      <c r="H37" s="56">
        <v>47739.409337456018</v>
      </c>
      <c r="I37" s="56">
        <v>326.82366183500562</v>
      </c>
    </row>
    <row r="38" spans="1:9">
      <c r="A38" s="52" t="s">
        <v>234</v>
      </c>
      <c r="B38" s="52"/>
      <c r="C38" s="62">
        <v>-130228.876775846</v>
      </c>
      <c r="D38" s="62">
        <v>-261513.443992582</v>
      </c>
      <c r="E38" s="62">
        <v>-600686.15039114002</v>
      </c>
      <c r="F38" s="62">
        <v>-191751.53619978298</v>
      </c>
      <c r="G38" s="62">
        <v>-154018.47753122399</v>
      </c>
      <c r="H38" s="62">
        <v>-148418.48932596901</v>
      </c>
      <c r="I38" s="62">
        <v>-106497.64733416401</v>
      </c>
    </row>
    <row r="39" spans="1:9">
      <c r="A39" s="52" t="s">
        <v>242</v>
      </c>
      <c r="B39" s="52"/>
      <c r="C39" s="62">
        <v>309907.49710009299</v>
      </c>
      <c r="D39" s="62">
        <v>321607.04167021601</v>
      </c>
      <c r="E39" s="62">
        <v>1165361.35376036</v>
      </c>
      <c r="F39" s="62">
        <v>288918.16893710999</v>
      </c>
      <c r="G39" s="62">
        <v>288336.20520132198</v>
      </c>
      <c r="H39" s="62">
        <v>299371.77085815702</v>
      </c>
      <c r="I39" s="62">
        <v>288735.20876377099</v>
      </c>
    </row>
    <row r="40" spans="1:9">
      <c r="A40" s="51" t="s">
        <v>34</v>
      </c>
      <c r="B40" s="51"/>
      <c r="C40" s="54">
        <v>-71202.969326290011</v>
      </c>
      <c r="D40" s="54">
        <v>-125292.44799442198</v>
      </c>
      <c r="E40" s="54">
        <v>-1520927.3946767261</v>
      </c>
      <c r="F40" s="54">
        <v>-536705.68420935306</v>
      </c>
      <c r="G40" s="54">
        <v>-422059.33080628299</v>
      </c>
      <c r="H40" s="54">
        <v>-211260.179460935</v>
      </c>
      <c r="I40" s="54">
        <v>-350902.20020015503</v>
      </c>
    </row>
    <row r="41" spans="1:9">
      <c r="A41" s="47" t="s">
        <v>35</v>
      </c>
      <c r="B41" s="47"/>
      <c r="C41" s="56">
        <v>-87051.040307898002</v>
      </c>
      <c r="D41" s="56">
        <v>-53703.428311983007</v>
      </c>
      <c r="E41" s="56">
        <v>-44974.524190713004</v>
      </c>
      <c r="F41" s="56">
        <v>-8682.8859414819999</v>
      </c>
      <c r="G41" s="56">
        <v>-9227.1275127629997</v>
      </c>
      <c r="H41" s="56">
        <v>-20105.196221820002</v>
      </c>
      <c r="I41" s="56">
        <v>-6959.3145146479992</v>
      </c>
    </row>
    <row r="42" spans="1:9">
      <c r="A42" s="47" t="s">
        <v>375</v>
      </c>
      <c r="B42" s="165"/>
      <c r="C42" s="56">
        <v>-58883.343813444997</v>
      </c>
      <c r="D42" s="56">
        <v>-219438.00237822201</v>
      </c>
      <c r="E42" s="56">
        <v>13397.598464844001</v>
      </c>
      <c r="F42" s="56">
        <v>13331.092436864001</v>
      </c>
      <c r="G42" s="56">
        <v>700.21620963199996</v>
      </c>
      <c r="H42" s="56">
        <v>-1083.4067846089999</v>
      </c>
      <c r="I42" s="56">
        <v>449.69660295699998</v>
      </c>
    </row>
    <row r="43" spans="1:9">
      <c r="A43" s="51" t="s">
        <v>36</v>
      </c>
      <c r="B43" s="51"/>
      <c r="C43" s="54">
        <v>-217137.35344763301</v>
      </c>
      <c r="D43" s="54">
        <v>-398433.87868462701</v>
      </c>
      <c r="E43" s="54">
        <v>-1552504.320402595</v>
      </c>
      <c r="F43" s="54">
        <v>-532057.47771397105</v>
      </c>
      <c r="G43" s="54">
        <v>-430586.24210941402</v>
      </c>
      <c r="H43" s="54">
        <v>-232448.78246736401</v>
      </c>
      <c r="I43" s="54">
        <v>-357411.81811184605</v>
      </c>
    </row>
    <row r="44" spans="1:9">
      <c r="A44" s="47" t="s">
        <v>81</v>
      </c>
      <c r="B44" s="47"/>
      <c r="C44" s="56">
        <v>14507.746654338</v>
      </c>
      <c r="D44" s="56">
        <v>28565.420075204001</v>
      </c>
      <c r="E44" s="56">
        <v>148547.11281676902</v>
      </c>
      <c r="F44" s="56">
        <v>47352.058727391006</v>
      </c>
      <c r="G44" s="56">
        <v>55339.022288832006</v>
      </c>
      <c r="H44" s="56">
        <v>21632.587317956</v>
      </c>
      <c r="I44" s="56">
        <v>24223.444482589999</v>
      </c>
    </row>
    <row r="45" spans="1:9">
      <c r="A45" s="53" t="s">
        <v>37</v>
      </c>
      <c r="B45" s="53"/>
      <c r="C45" s="56">
        <v>851654.05192031804</v>
      </c>
      <c r="D45" s="56">
        <v>372405.29074118304</v>
      </c>
      <c r="E45" s="56">
        <v>69262.345756903</v>
      </c>
      <c r="F45" s="56">
        <v>-4331.8330311890004</v>
      </c>
      <c r="G45" s="56">
        <v>756.93736889100001</v>
      </c>
      <c r="H45" s="56">
        <v>5147.9863332959994</v>
      </c>
      <c r="I45" s="56">
        <v>67689.255085904995</v>
      </c>
    </row>
    <row r="46" spans="1:9">
      <c r="A46" s="51" t="s">
        <v>38</v>
      </c>
      <c r="B46" s="51"/>
      <c r="C46" s="54">
        <v>649024.44512702303</v>
      </c>
      <c r="D46" s="54">
        <v>2536.8321317600203</v>
      </c>
      <c r="E46" s="54">
        <v>-1334694.861828923</v>
      </c>
      <c r="F46" s="54">
        <v>-489037.25201776903</v>
      </c>
      <c r="G46" s="54">
        <v>-374490.28245169099</v>
      </c>
      <c r="H46" s="54">
        <v>-205668.20881611202</v>
      </c>
      <c r="I46" s="54">
        <v>-265499.11854335107</v>
      </c>
    </row>
    <row r="47" spans="1:9">
      <c r="A47" s="268"/>
      <c r="B47" s="268"/>
      <c r="C47" s="269"/>
      <c r="D47" s="269"/>
      <c r="E47" s="269"/>
      <c r="F47" s="269"/>
      <c r="G47" s="269"/>
      <c r="H47" s="269"/>
      <c r="I47" s="269"/>
    </row>
    <row r="48" spans="1:9">
      <c r="A48" s="47" t="s">
        <v>101</v>
      </c>
      <c r="B48" s="47"/>
      <c r="C48" s="58">
        <v>3413276.1850737915</v>
      </c>
      <c r="D48" s="58">
        <v>3637612.9682670161</v>
      </c>
      <c r="E48" s="58">
        <v>3562185.6397420419</v>
      </c>
      <c r="F48" s="58">
        <v>3562185.6397420419</v>
      </c>
      <c r="G48" s="58">
        <v>3355057.9310629144</v>
      </c>
      <c r="H48" s="58">
        <v>2940481.223803482</v>
      </c>
      <c r="I48" s="58">
        <v>2883365.6078769281</v>
      </c>
    </row>
    <row r="49" spans="1:9">
      <c r="A49" s="47" t="s">
        <v>197</v>
      </c>
      <c r="B49" s="47"/>
      <c r="C49" s="58">
        <v>20989532.051841773</v>
      </c>
      <c r="D49" s="58">
        <v>19006127.587017041</v>
      </c>
      <c r="E49" s="58">
        <v>23817248.137270819</v>
      </c>
      <c r="F49" s="58">
        <v>23817248.137270819</v>
      </c>
      <c r="G49" s="58">
        <v>28636380.595530383</v>
      </c>
      <c r="H49" s="58">
        <v>32270862.242682993</v>
      </c>
      <c r="I49" s="58">
        <v>17426496.488299787</v>
      </c>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D1A5-6154-4C5C-9443-6F1784D30F5B}">
  <sheetPr codeName="Feuil2">
    <tabColor rgb="FF008080"/>
  </sheetPr>
  <dimension ref="A1:P63"/>
  <sheetViews>
    <sheetView showGridLines="0" workbookViewId="0">
      <selection activeCell="S13" sqref="S13"/>
    </sheetView>
  </sheetViews>
  <sheetFormatPr baseColWidth="10" defaultRowHeight="12.75"/>
  <cols>
    <col min="1" max="1" width="39" bestFit="1" customWidth="1"/>
  </cols>
  <sheetData>
    <row r="1" spans="1:16" ht="13.5" customHeight="1">
      <c r="A1" s="261"/>
      <c r="B1" s="413" t="s">
        <v>384</v>
      </c>
      <c r="C1" s="414"/>
      <c r="D1" s="415"/>
      <c r="E1" s="416" t="s">
        <v>385</v>
      </c>
      <c r="F1" s="417"/>
      <c r="G1" s="417"/>
      <c r="H1" s="417"/>
      <c r="I1" s="417"/>
      <c r="J1" s="417"/>
      <c r="K1" s="417"/>
      <c r="L1" s="417"/>
      <c r="M1" s="418"/>
      <c r="N1" s="419" t="s">
        <v>386</v>
      </c>
      <c r="O1" s="414"/>
      <c r="P1" s="415"/>
    </row>
    <row r="2" spans="1:16">
      <c r="A2" s="136"/>
      <c r="B2" s="420"/>
      <c r="C2" s="421"/>
      <c r="D2" s="422"/>
      <c r="E2" s="423" t="s">
        <v>387</v>
      </c>
      <c r="F2" s="424"/>
      <c r="G2" s="425"/>
      <c r="H2" s="426" t="s">
        <v>292</v>
      </c>
      <c r="I2" s="427"/>
      <c r="J2" s="428"/>
      <c r="K2" s="429" t="s">
        <v>310</v>
      </c>
      <c r="L2" s="430"/>
      <c r="M2" s="431"/>
      <c r="N2" s="424"/>
      <c r="O2" s="424"/>
      <c r="P2" s="432"/>
    </row>
    <row r="3" spans="1:16">
      <c r="A3" s="109" t="s">
        <v>9</v>
      </c>
      <c r="B3" s="270" t="s">
        <v>392</v>
      </c>
      <c r="C3" s="271" t="s">
        <v>340</v>
      </c>
      <c r="D3" s="272" t="s">
        <v>283</v>
      </c>
      <c r="E3" s="270" t="s">
        <v>392</v>
      </c>
      <c r="F3" s="271" t="s">
        <v>340</v>
      </c>
      <c r="G3" s="272" t="s">
        <v>283</v>
      </c>
      <c r="H3" s="167" t="s">
        <v>392</v>
      </c>
      <c r="I3" s="168" t="s">
        <v>340</v>
      </c>
      <c r="J3" s="169" t="s">
        <v>283</v>
      </c>
      <c r="K3" s="167" t="s">
        <v>392</v>
      </c>
      <c r="L3" s="168" t="s">
        <v>340</v>
      </c>
      <c r="M3" s="273" t="s">
        <v>283</v>
      </c>
      <c r="N3" s="271" t="s">
        <v>392</v>
      </c>
      <c r="O3" s="271" t="s">
        <v>340</v>
      </c>
      <c r="P3" s="274" t="s">
        <v>283</v>
      </c>
    </row>
    <row r="4" spans="1:16">
      <c r="A4" s="275" t="s">
        <v>443</v>
      </c>
      <c r="B4" s="172">
        <v>7155.2221993463791</v>
      </c>
      <c r="C4" s="173">
        <v>6817.1632795963178</v>
      </c>
      <c r="D4" s="174">
        <v>4.9589382839320795E-2</v>
      </c>
      <c r="E4" s="172">
        <v>4885.8077427540966</v>
      </c>
      <c r="F4" s="173">
        <v>4473.6717842329454</v>
      </c>
      <c r="G4" s="174">
        <v>9.2124764264934988E-2</v>
      </c>
      <c r="H4" s="172">
        <v>3905.4846655737965</v>
      </c>
      <c r="I4" s="173">
        <v>3577.1554578299679</v>
      </c>
      <c r="J4" s="174">
        <v>9.1784998335801893E-2</v>
      </c>
      <c r="K4" s="172">
        <v>980.32307718030006</v>
      </c>
      <c r="L4" s="173">
        <v>896.51632640297703</v>
      </c>
      <c r="M4" s="175">
        <v>9.3480451285895105E-2</v>
      </c>
      <c r="N4" s="172">
        <v>2269.414456592282</v>
      </c>
      <c r="O4" s="173">
        <v>2343.491495363372</v>
      </c>
      <c r="P4" s="174">
        <v>-3.160968960956434E-2</v>
      </c>
    </row>
    <row r="5" spans="1:16">
      <c r="A5" s="111" t="s">
        <v>273</v>
      </c>
      <c r="B5" s="176"/>
      <c r="C5" s="177"/>
      <c r="D5" s="178"/>
      <c r="E5" s="176">
        <v>3181.7060326686005</v>
      </c>
      <c r="F5" s="177">
        <v>2848.6602911829541</v>
      </c>
      <c r="G5" s="178">
        <v>0.11691311263630655</v>
      </c>
      <c r="H5" s="176">
        <v>2368.7680556825194</v>
      </c>
      <c r="I5" s="177">
        <v>2107.098090784641</v>
      </c>
      <c r="J5" s="178">
        <v>0.12418499453930876</v>
      </c>
      <c r="K5" s="176">
        <v>812.93797698608103</v>
      </c>
      <c r="L5" s="177">
        <v>741.56220039831305</v>
      </c>
      <c r="M5" s="179">
        <v>9.6250559358918464E-2</v>
      </c>
      <c r="N5" s="176"/>
      <c r="O5" s="177"/>
      <c r="P5" s="178"/>
    </row>
    <row r="6" spans="1:16">
      <c r="A6" s="111" t="s">
        <v>274</v>
      </c>
      <c r="B6" s="176"/>
      <c r="C6" s="177"/>
      <c r="D6" s="178"/>
      <c r="E6" s="176">
        <v>1704.1017100854961</v>
      </c>
      <c r="F6" s="177">
        <v>1625.0114930499908</v>
      </c>
      <c r="G6" s="178">
        <v>4.8670558561441535E-2</v>
      </c>
      <c r="H6" s="176">
        <v>1536.7166098912771</v>
      </c>
      <c r="I6" s="177">
        <v>1470.0573670453268</v>
      </c>
      <c r="J6" s="178">
        <v>4.5344654120491157E-2</v>
      </c>
      <c r="K6" s="176">
        <v>167.38510019421901</v>
      </c>
      <c r="L6" s="177">
        <v>154.954126004664</v>
      </c>
      <c r="M6" s="179">
        <v>8.0223576551816667E-2</v>
      </c>
      <c r="N6" s="176"/>
      <c r="O6" s="177"/>
      <c r="P6" s="178"/>
    </row>
    <row r="7" spans="1:16">
      <c r="A7" s="112" t="s">
        <v>33</v>
      </c>
      <c r="B7" s="176">
        <v>-4085.9873512694389</v>
      </c>
      <c r="C7" s="177">
        <v>-3928.3522823831213</v>
      </c>
      <c r="D7" s="178">
        <v>4.0127528682506242E-2</v>
      </c>
      <c r="E7" s="176">
        <v>-2856.8854677339391</v>
      </c>
      <c r="F7" s="177">
        <v>-2723.4775384787963</v>
      </c>
      <c r="G7" s="178">
        <v>4.8984405918639506E-2</v>
      </c>
      <c r="H7" s="176">
        <v>-2294.469137360466</v>
      </c>
      <c r="I7" s="177">
        <v>-2211.2032053758121</v>
      </c>
      <c r="J7" s="178">
        <v>3.7656390775040682E-2</v>
      </c>
      <c r="K7" s="176">
        <v>-562.41633037347299</v>
      </c>
      <c r="L7" s="177">
        <v>-512.27433310298397</v>
      </c>
      <c r="M7" s="179">
        <v>9.7881143032807039E-2</v>
      </c>
      <c r="N7" s="176">
        <v>-1229.1018835354998</v>
      </c>
      <c r="O7" s="177">
        <v>-1204.874743904325</v>
      </c>
      <c r="P7" s="178">
        <v>2.0107600191425989E-2</v>
      </c>
    </row>
    <row r="8" spans="1:16">
      <c r="A8" s="110" t="s">
        <v>294</v>
      </c>
      <c r="B8" s="180">
        <v>3069.2348480769397</v>
      </c>
      <c r="C8" s="181">
        <v>2888.8109972131961</v>
      </c>
      <c r="D8" s="182">
        <v>6.2456093886999353E-2</v>
      </c>
      <c r="E8" s="180">
        <v>2028.9222750201575</v>
      </c>
      <c r="F8" s="181">
        <v>1750.1942457541488</v>
      </c>
      <c r="G8" s="182">
        <v>0.15925548260839251</v>
      </c>
      <c r="H8" s="180">
        <v>1611.0155282133305</v>
      </c>
      <c r="I8" s="181">
        <v>1365.9522524541558</v>
      </c>
      <c r="J8" s="182">
        <v>0.17940837633151419</v>
      </c>
      <c r="K8" s="180">
        <v>417.90674680682707</v>
      </c>
      <c r="L8" s="181">
        <v>384.24199329999306</v>
      </c>
      <c r="M8" s="183">
        <v>8.7613415748003964E-2</v>
      </c>
      <c r="N8" s="180">
        <v>1040.3125730567822</v>
      </c>
      <c r="O8" s="181">
        <v>1138.616751459047</v>
      </c>
      <c r="P8" s="182">
        <v>-8.6336494062902003E-2</v>
      </c>
    </row>
    <row r="9" spans="1:16">
      <c r="A9" s="112" t="s">
        <v>152</v>
      </c>
      <c r="B9" s="176">
        <v>-766.89455794330206</v>
      </c>
      <c r="C9" s="177">
        <v>-747.37205100331107</v>
      </c>
      <c r="D9" s="178">
        <v>2.6121537343794188E-2</v>
      </c>
      <c r="E9" s="176">
        <v>-265.78541280379397</v>
      </c>
      <c r="F9" s="177">
        <v>-288.00396603891397</v>
      </c>
      <c r="G9" s="178">
        <v>-7.7146691903950737E-2</v>
      </c>
      <c r="H9" s="176">
        <v>-213.06194371724399</v>
      </c>
      <c r="I9" s="177">
        <v>-218.64783732907799</v>
      </c>
      <c r="J9" s="178">
        <v>-2.5547445060830398E-2</v>
      </c>
      <c r="K9" s="176">
        <v>-52.723469086550004</v>
      </c>
      <c r="L9" s="177">
        <v>-69.356128709836</v>
      </c>
      <c r="M9" s="178">
        <v>-0.23981528284070985</v>
      </c>
      <c r="N9" s="176">
        <v>-501.10914513950803</v>
      </c>
      <c r="O9" s="177">
        <v>-459.36808496439704</v>
      </c>
      <c r="P9" s="178">
        <v>9.0866260720628977E-2</v>
      </c>
    </row>
    <row r="10" spans="1:16">
      <c r="A10" s="112" t="s">
        <v>375</v>
      </c>
      <c r="B10" s="176">
        <v>-40.116656186554998</v>
      </c>
      <c r="C10" s="177">
        <v>-98.916593215391003</v>
      </c>
      <c r="D10" s="178" t="s">
        <v>238</v>
      </c>
      <c r="E10" s="176">
        <v>-14.778677555802</v>
      </c>
      <c r="F10" s="177">
        <v>-58.516593215391005</v>
      </c>
      <c r="G10" s="178" t="s">
        <v>238</v>
      </c>
      <c r="H10" s="176">
        <v>0</v>
      </c>
      <c r="I10" s="177">
        <v>0</v>
      </c>
      <c r="J10" s="178" t="s">
        <v>238</v>
      </c>
      <c r="K10" s="176">
        <v>-14.778677555802</v>
      </c>
      <c r="L10" s="177">
        <v>-58.516593215391005</v>
      </c>
      <c r="M10" s="178" t="s">
        <v>238</v>
      </c>
      <c r="N10" s="176">
        <v>-25.337978630753</v>
      </c>
      <c r="O10" s="177">
        <v>-40.4</v>
      </c>
      <c r="P10" s="178">
        <v>-0.37282231111997521</v>
      </c>
    </row>
    <row r="11" spans="1:16">
      <c r="A11" s="110" t="s">
        <v>36</v>
      </c>
      <c r="B11" s="180">
        <v>2262.2236339470828</v>
      </c>
      <c r="C11" s="181">
        <v>2042.5223529944938</v>
      </c>
      <c r="D11" s="182">
        <v>0.10756370946466776</v>
      </c>
      <c r="E11" s="180">
        <v>1748.3581846605616</v>
      </c>
      <c r="F11" s="181">
        <v>1403.6736864998438</v>
      </c>
      <c r="G11" s="182">
        <v>0.24555885137393441</v>
      </c>
      <c r="H11" s="180">
        <v>1397.9535844960865</v>
      </c>
      <c r="I11" s="181">
        <v>1147.3044151250779</v>
      </c>
      <c r="J11" s="182">
        <v>0.21846788530285854</v>
      </c>
      <c r="K11" s="180">
        <v>350.40460016447508</v>
      </c>
      <c r="L11" s="181">
        <v>256.36927137476602</v>
      </c>
      <c r="M11" s="183">
        <v>0.36679641161926235</v>
      </c>
      <c r="N11" s="180">
        <v>513.8654492865212</v>
      </c>
      <c r="O11" s="181">
        <v>638.84866649465005</v>
      </c>
      <c r="P11" s="182">
        <v>-0.1956382219499796</v>
      </c>
    </row>
    <row r="12" spans="1:16">
      <c r="A12" s="112" t="s">
        <v>81</v>
      </c>
      <c r="B12" s="176">
        <v>156.24336619406301</v>
      </c>
      <c r="C12" s="177">
        <v>112.949224268206</v>
      </c>
      <c r="D12" s="178">
        <v>0.38330623522523699</v>
      </c>
      <c r="E12" s="176">
        <v>142.418641146705</v>
      </c>
      <c r="F12" s="177">
        <v>108.212449125229</v>
      </c>
      <c r="G12" s="178">
        <v>0.31610218877765939</v>
      </c>
      <c r="H12" s="176">
        <v>2.0921020324150001</v>
      </c>
      <c r="I12" s="177">
        <v>7.7451482121000045E-2</v>
      </c>
      <c r="J12" s="178" t="s">
        <v>238</v>
      </c>
      <c r="K12" s="176">
        <v>140.32653911429</v>
      </c>
      <c r="L12" s="177">
        <v>108.13499764310799</v>
      </c>
      <c r="M12" s="179">
        <v>0.29769771279255908</v>
      </c>
      <c r="N12" s="176">
        <v>13.824725047358001</v>
      </c>
      <c r="O12" s="177">
        <v>4.7367751429769998</v>
      </c>
      <c r="P12" s="178" t="s">
        <v>238</v>
      </c>
    </row>
    <row r="13" spans="1:16">
      <c r="A13" s="113" t="s">
        <v>37</v>
      </c>
      <c r="B13" s="176">
        <v>-88.297539883864005</v>
      </c>
      <c r="C13" s="177">
        <v>-64.845649619756998</v>
      </c>
      <c r="D13" s="178">
        <v>0.36165711040948145</v>
      </c>
      <c r="E13" s="176">
        <v>-60.988977385096</v>
      </c>
      <c r="F13" s="177">
        <v>-41.787955676934999</v>
      </c>
      <c r="G13" s="178">
        <v>0.45948698368030172</v>
      </c>
      <c r="H13" s="176">
        <v>4.3918138900000008</v>
      </c>
      <c r="I13" s="177">
        <v>0.69771733869999997</v>
      </c>
      <c r="J13" s="178" t="s">
        <v>238</v>
      </c>
      <c r="K13" s="176">
        <v>-65.380791275096001</v>
      </c>
      <c r="L13" s="177">
        <v>-42.485673015635001</v>
      </c>
      <c r="M13" s="179" t="s">
        <v>238</v>
      </c>
      <c r="N13" s="176">
        <v>-27.308562498767998</v>
      </c>
      <c r="O13" s="177">
        <v>-23.057693942821999</v>
      </c>
      <c r="P13" s="178">
        <v>0.18435792263039041</v>
      </c>
    </row>
    <row r="14" spans="1:16">
      <c r="A14" s="114" t="s">
        <v>102</v>
      </c>
      <c r="B14" s="180">
        <v>2330.1694602572816</v>
      </c>
      <c r="C14" s="181">
        <v>2090.6259276429428</v>
      </c>
      <c r="D14" s="182">
        <v>0.11457981528259809</v>
      </c>
      <c r="E14" s="180">
        <v>1829.7878484221706</v>
      </c>
      <c r="F14" s="181">
        <v>1470.0981799481378</v>
      </c>
      <c r="G14" s="182">
        <v>0.24467050798384227</v>
      </c>
      <c r="H14" s="180">
        <v>1404.4375004185015</v>
      </c>
      <c r="I14" s="181">
        <v>1148.0795839458988</v>
      </c>
      <c r="J14" s="182">
        <v>0.22329281006070323</v>
      </c>
      <c r="K14" s="180">
        <v>425.35034800366913</v>
      </c>
      <c r="L14" s="181">
        <v>322.01859600223895</v>
      </c>
      <c r="M14" s="182">
        <v>0.32088753036086071</v>
      </c>
      <c r="N14" s="180">
        <v>500.38161183511124</v>
      </c>
      <c r="O14" s="181">
        <v>620.52774769480504</v>
      </c>
      <c r="P14" s="182">
        <v>-0.19361928021111707</v>
      </c>
    </row>
    <row r="15" spans="1:16">
      <c r="A15" s="113"/>
      <c r="B15" s="184"/>
      <c r="C15" s="185"/>
      <c r="D15" s="186"/>
      <c r="E15" s="184"/>
      <c r="F15" s="185"/>
      <c r="G15" s="186"/>
      <c r="H15" s="184"/>
      <c r="I15" s="185"/>
      <c r="J15" s="186"/>
      <c r="K15" s="184"/>
      <c r="L15" s="185"/>
      <c r="M15" s="187"/>
      <c r="N15" s="184"/>
      <c r="O15" s="185"/>
      <c r="P15" s="186"/>
    </row>
    <row r="16" spans="1:16">
      <c r="A16" s="116" t="s">
        <v>295</v>
      </c>
      <c r="B16" s="188">
        <v>0.5710496805595624</v>
      </c>
      <c r="C16" s="189">
        <v>0.5762444174016822</v>
      </c>
      <c r="D16" s="190">
        <v>-0.51947368421197959</v>
      </c>
      <c r="E16" s="188">
        <v>0.58473145448075536</v>
      </c>
      <c r="F16" s="189">
        <v>0.6087790231007667</v>
      </c>
      <c r="G16" s="190">
        <v>-2.4047568620011339</v>
      </c>
      <c r="H16" s="188">
        <v>0.58749920530627942</v>
      </c>
      <c r="I16" s="189">
        <v>0.61814568347477084</v>
      </c>
      <c r="J16" s="190">
        <v>-3.064647816849142</v>
      </c>
      <c r="K16" s="188">
        <v>0.5737050809730494</v>
      </c>
      <c r="L16" s="189">
        <v>0.57140547028110755</v>
      </c>
      <c r="M16" s="191">
        <v>0.22996106919418446</v>
      </c>
      <c r="N16" s="188">
        <v>0.54159427775087865</v>
      </c>
      <c r="O16" s="189">
        <v>0.5141365975887624</v>
      </c>
      <c r="P16" s="190">
        <v>2.7457680162116249</v>
      </c>
    </row>
    <row r="17" spans="1:16">
      <c r="A17" s="116" t="s">
        <v>196</v>
      </c>
      <c r="B17" s="276">
        <v>47.546687662457515</v>
      </c>
      <c r="C17" s="277">
        <v>46.754051440488453</v>
      </c>
      <c r="D17" s="278">
        <v>0.79263622196906169</v>
      </c>
      <c r="E17" s="276">
        <v>21.003094935021615</v>
      </c>
      <c r="F17" s="277">
        <v>22.874614463475108</v>
      </c>
      <c r="G17" s="278">
        <v>-1.8715195284534936</v>
      </c>
      <c r="H17" s="276">
        <v>18.288593715026302</v>
      </c>
      <c r="I17" s="277">
        <v>18.812562568182702</v>
      </c>
      <c r="J17" s="278">
        <v>-0.52396885315640063</v>
      </c>
      <c r="K17" s="276">
        <v>52.48243373409084</v>
      </c>
      <c r="L17" s="277">
        <v>71.640621541918705</v>
      </c>
      <c r="M17" s="279">
        <v>-19.158187807827865</v>
      </c>
      <c r="N17" s="276">
        <v>144.21602655289763</v>
      </c>
      <c r="O17" s="277">
        <v>135.32186522135339</v>
      </c>
      <c r="P17" s="278">
        <v>8.8941613315442396</v>
      </c>
    </row>
    <row r="18" spans="1:16">
      <c r="A18" s="117"/>
      <c r="B18" s="193"/>
      <c r="C18" s="194"/>
      <c r="D18" s="195"/>
      <c r="E18" s="196"/>
      <c r="F18" s="196"/>
      <c r="G18" s="195"/>
      <c r="H18" s="193"/>
      <c r="I18" s="194"/>
      <c r="J18" s="195"/>
      <c r="K18" s="193"/>
      <c r="L18" s="194"/>
      <c r="M18" s="196"/>
      <c r="N18" s="193"/>
      <c r="O18" s="194"/>
      <c r="P18" s="195"/>
    </row>
    <row r="19" spans="1:16" ht="24">
      <c r="A19" s="197" t="s">
        <v>444</v>
      </c>
      <c r="B19" s="198"/>
      <c r="C19" s="199"/>
      <c r="D19" s="200"/>
      <c r="E19" s="201"/>
      <c r="F19" s="201"/>
      <c r="G19" s="200"/>
      <c r="H19" s="198"/>
      <c r="I19" s="199"/>
      <c r="J19" s="200"/>
      <c r="K19" s="198"/>
      <c r="L19" s="199"/>
      <c r="M19" s="201"/>
      <c r="N19" s="198"/>
      <c r="O19" s="199"/>
      <c r="P19" s="200"/>
    </row>
    <row r="20" spans="1:16">
      <c r="A20" s="119" t="s">
        <v>296</v>
      </c>
      <c r="B20" s="180">
        <v>6944.7596117353623</v>
      </c>
      <c r="C20" s="181">
        <v>6629.7352653888711</v>
      </c>
      <c r="D20" s="182">
        <v>4.751688170583579E-2</v>
      </c>
      <c r="E20" s="180">
        <v>4679.3358668892697</v>
      </c>
      <c r="F20" s="181">
        <v>4289.8726184574944</v>
      </c>
      <c r="G20" s="182">
        <v>9.0786669691794719E-2</v>
      </c>
      <c r="H20" s="180">
        <v>3709.7309976530905</v>
      </c>
      <c r="I20" s="181">
        <v>3402.961767922679</v>
      </c>
      <c r="J20" s="182">
        <v>9.0147715622934443E-2</v>
      </c>
      <c r="K20" s="180">
        <v>969.60486923617907</v>
      </c>
      <c r="L20" s="181">
        <v>886.91085053481504</v>
      </c>
      <c r="M20" s="182">
        <v>9.3238253485678824E-2</v>
      </c>
      <c r="N20" s="180">
        <v>2265.4237448460931</v>
      </c>
      <c r="O20" s="181">
        <v>2339.8626469313767</v>
      </c>
      <c r="P20" s="182">
        <v>-3.1813363995064736E-2</v>
      </c>
    </row>
    <row r="21" spans="1:16">
      <c r="A21" s="120" t="s">
        <v>102</v>
      </c>
      <c r="B21" s="176">
        <v>2223.6545658532577</v>
      </c>
      <c r="C21" s="177">
        <v>2001.1306612521471</v>
      </c>
      <c r="D21" s="178">
        <v>0.11119908805048895</v>
      </c>
      <c r="E21" s="176">
        <v>1725.1445928777289</v>
      </c>
      <c r="F21" s="177">
        <v>1381.832473343087</v>
      </c>
      <c r="G21" s="178">
        <v>0.24844699061389264</v>
      </c>
      <c r="H21" s="176">
        <v>1306.1665053168299</v>
      </c>
      <c r="I21" s="177">
        <v>1065.541881267209</v>
      </c>
      <c r="J21" s="178">
        <v>0.22582371306086535</v>
      </c>
      <c r="K21" s="176">
        <v>418.97808756089898</v>
      </c>
      <c r="L21" s="177">
        <v>316.29059207587801</v>
      </c>
      <c r="M21" s="178">
        <v>0.32466187125915602</v>
      </c>
      <c r="N21" s="176">
        <v>498.50997297552897</v>
      </c>
      <c r="O21" s="177">
        <v>619.29818790906006</v>
      </c>
      <c r="P21" s="178">
        <v>-0.19504047854773965</v>
      </c>
    </row>
    <row r="22" spans="1:16">
      <c r="A22" s="121" t="s">
        <v>297</v>
      </c>
      <c r="B22" s="267">
        <v>440.07490001544841</v>
      </c>
      <c r="C22" s="315">
        <v>436.97629193754324</v>
      </c>
      <c r="D22" s="331">
        <v>7.0910210349537373E-3</v>
      </c>
      <c r="E22" s="267">
        <v>290.44351408430703</v>
      </c>
      <c r="F22" s="315">
        <v>291.17165594554814</v>
      </c>
      <c r="G22" s="331">
        <v>-2.5007305703453886E-3</v>
      </c>
      <c r="H22" s="267">
        <v>225.00815993834709</v>
      </c>
      <c r="I22" s="315">
        <v>227.91550590401422</v>
      </c>
      <c r="J22" s="331">
        <v>-1.2756244706279674E-2</v>
      </c>
      <c r="K22" s="267">
        <v>65.435354145959963</v>
      </c>
      <c r="L22" s="315">
        <v>63.256150041533907</v>
      </c>
      <c r="M22" s="332">
        <v>3.4450470080698681E-2</v>
      </c>
      <c r="N22" s="267">
        <v>149.63138593114138</v>
      </c>
      <c r="O22" s="315">
        <v>145.80463599199507</v>
      </c>
      <c r="P22" s="178">
        <v>2.624573569359212E-2</v>
      </c>
    </row>
    <row r="23" spans="1:16">
      <c r="A23" s="120" t="s">
        <v>298</v>
      </c>
      <c r="B23" s="267">
        <v>56.124156020594341</v>
      </c>
      <c r="C23" s="315">
        <v>56.368939368321662</v>
      </c>
      <c r="D23" s="331">
        <v>-4.342521794278853E-3</v>
      </c>
      <c r="E23" s="267">
        <v>37.109474081403633</v>
      </c>
      <c r="F23" s="315">
        <v>37.327050986809432</v>
      </c>
      <c r="G23" s="331">
        <v>-5.8289336996562024E-3</v>
      </c>
      <c r="H23" s="267">
        <v>29.137015489075257</v>
      </c>
      <c r="I23" s="315">
        <v>29.458581096297582</v>
      </c>
      <c r="J23" s="331">
        <v>-1.0915855253555984E-2</v>
      </c>
      <c r="K23" s="267">
        <v>7.9724585923283797</v>
      </c>
      <c r="L23" s="315">
        <v>7.868469890511852</v>
      </c>
      <c r="M23" s="332">
        <v>1.321587338625041E-2</v>
      </c>
      <c r="N23" s="267">
        <v>19.014681939190712</v>
      </c>
      <c r="O23" s="315">
        <v>19.041888381512234</v>
      </c>
      <c r="P23" s="202">
        <v>-1.4287680810026737E-3</v>
      </c>
    </row>
    <row r="24" spans="1:16">
      <c r="A24" s="122" t="s">
        <v>299</v>
      </c>
      <c r="B24" s="203">
        <v>0.14822716507518616</v>
      </c>
      <c r="C24" s="204">
        <v>0.13281500007086594</v>
      </c>
      <c r="D24" s="205">
        <v>1.5412165004320215</v>
      </c>
      <c r="E24" s="203">
        <v>0.17278035669754357</v>
      </c>
      <c r="F24" s="204">
        <v>0.13480486012740286</v>
      </c>
      <c r="G24" s="205">
        <v>3.7975496570140708</v>
      </c>
      <c r="H24" s="203">
        <v>0.1646218216195289</v>
      </c>
      <c r="I24" s="204">
        <v>0.12874917100743938</v>
      </c>
      <c r="J24" s="205">
        <v>3.5872650612089525</v>
      </c>
      <c r="K24" s="203">
        <v>0.20246887046459988</v>
      </c>
      <c r="L24" s="204">
        <v>0.15806420161959256</v>
      </c>
      <c r="M24" s="206">
        <v>4.440466884500732</v>
      </c>
      <c r="N24" s="203">
        <v>0.10089673813439902</v>
      </c>
      <c r="O24" s="204">
        <v>0.12886535873329064</v>
      </c>
      <c r="P24" s="205">
        <v>-2.7968620598891616</v>
      </c>
    </row>
    <row r="25" spans="1:16" ht="13.5">
      <c r="A25" s="137"/>
      <c r="B25" s="138"/>
      <c r="C25" s="139"/>
      <c r="D25" s="140"/>
      <c r="E25" s="207"/>
      <c r="F25" s="207"/>
      <c r="G25" s="140"/>
      <c r="H25" s="138"/>
      <c r="I25" s="139"/>
      <c r="J25" s="140"/>
      <c r="K25" s="138"/>
      <c r="L25" s="139"/>
      <c r="M25" s="207"/>
      <c r="N25" s="138"/>
      <c r="O25" s="139"/>
      <c r="P25" s="140"/>
    </row>
    <row r="26" spans="1:16" ht="13.5">
      <c r="A26" s="123" t="s">
        <v>357</v>
      </c>
      <c r="B26" s="141"/>
      <c r="C26" s="142"/>
      <c r="D26" s="143"/>
      <c r="E26" s="208"/>
      <c r="F26" s="208"/>
      <c r="G26" s="143"/>
      <c r="H26" s="141"/>
      <c r="I26" s="142"/>
      <c r="J26" s="143"/>
      <c r="K26" s="141"/>
      <c r="L26" s="142"/>
      <c r="M26" s="208"/>
      <c r="N26" s="141"/>
      <c r="O26" s="142"/>
      <c r="P26" s="143"/>
    </row>
    <row r="27" spans="1:16" ht="24">
      <c r="A27" s="144" t="s">
        <v>278</v>
      </c>
      <c r="B27" s="145"/>
      <c r="C27" s="146"/>
      <c r="D27" s="147"/>
      <c r="E27" s="209"/>
      <c r="F27" s="209"/>
      <c r="G27" s="147"/>
      <c r="H27" s="145"/>
      <c r="I27" s="146"/>
      <c r="J27" s="147"/>
      <c r="K27" s="145"/>
      <c r="L27" s="146"/>
      <c r="M27" s="209"/>
      <c r="N27" s="145"/>
      <c r="O27" s="146"/>
      <c r="P27" s="147"/>
    </row>
    <row r="28" spans="1:16">
      <c r="A28" s="124" t="s">
        <v>279</v>
      </c>
      <c r="B28" s="210">
        <v>659.70731173497165</v>
      </c>
      <c r="C28" s="211">
        <v>648.42800605243838</v>
      </c>
      <c r="D28" s="182">
        <v>1.7394846578574708E-2</v>
      </c>
      <c r="E28" s="210">
        <v>476.38111223126145</v>
      </c>
      <c r="F28" s="211">
        <v>473.19686000293802</v>
      </c>
      <c r="G28" s="182">
        <v>6.7292336392588137E-3</v>
      </c>
      <c r="H28" s="210">
        <v>436.9262971768544</v>
      </c>
      <c r="I28" s="211">
        <v>436.13122293384549</v>
      </c>
      <c r="J28" s="182">
        <v>1.8230161043286675E-3</v>
      </c>
      <c r="K28" s="210">
        <v>39.45481505440705</v>
      </c>
      <c r="L28" s="211">
        <v>37.065637069092503</v>
      </c>
      <c r="M28" s="183">
        <v>6.4458031056122911E-2</v>
      </c>
      <c r="N28" s="210">
        <v>183.32619950371023</v>
      </c>
      <c r="O28" s="211">
        <v>175.23114604950035</v>
      </c>
      <c r="P28" s="182">
        <v>4.6196430467464689E-2</v>
      </c>
    </row>
    <row r="29" spans="1:16">
      <c r="A29" s="126"/>
      <c r="B29" s="214"/>
      <c r="C29" s="215"/>
      <c r="D29" s="186"/>
      <c r="E29" s="214"/>
      <c r="F29" s="215"/>
      <c r="G29" s="186"/>
      <c r="H29" s="214"/>
      <c r="I29" s="215"/>
      <c r="J29" s="186"/>
      <c r="K29" s="214"/>
      <c r="L29" s="215"/>
      <c r="M29" s="187"/>
      <c r="N29" s="214"/>
      <c r="O29" s="215"/>
      <c r="P29" s="186"/>
    </row>
    <row r="30" spans="1:16">
      <c r="A30" s="124" t="s">
        <v>281</v>
      </c>
      <c r="B30" s="210">
        <v>573.19704361419474</v>
      </c>
      <c r="C30" s="211">
        <v>568.01061969747445</v>
      </c>
      <c r="D30" s="182">
        <v>9.1308573059472042E-3</v>
      </c>
      <c r="E30" s="210">
        <v>537.33381722469915</v>
      </c>
      <c r="F30" s="211">
        <v>536.04949335927461</v>
      </c>
      <c r="G30" s="182">
        <v>2.3959053806319464E-3</v>
      </c>
      <c r="H30" s="210">
        <v>485.11160498899648</v>
      </c>
      <c r="I30" s="211">
        <v>485.54442447733959</v>
      </c>
      <c r="J30" s="182">
        <v>-8.914106856627857E-4</v>
      </c>
      <c r="K30" s="210">
        <v>52.222212235702685</v>
      </c>
      <c r="L30" s="211">
        <v>50.505068881935067</v>
      </c>
      <c r="M30" s="183">
        <v>3.3999426033489044E-2</v>
      </c>
      <c r="N30" s="210">
        <v>35.86322638949558</v>
      </c>
      <c r="O30" s="211">
        <v>31.961126338199801</v>
      </c>
      <c r="P30" s="182">
        <v>0.1220889404836778</v>
      </c>
    </row>
    <row r="31" spans="1:16" ht="13.5">
      <c r="A31" s="113" t="s">
        <v>346</v>
      </c>
      <c r="B31" s="148"/>
      <c r="C31" s="148"/>
      <c r="D31" s="149"/>
      <c r="E31" s="149"/>
      <c r="F31" s="149"/>
      <c r="G31" s="149"/>
      <c r="H31" s="150"/>
      <c r="I31" s="150"/>
      <c r="J31" s="150"/>
      <c r="K31" s="150"/>
      <c r="L31" s="150"/>
      <c r="M31" s="150"/>
      <c r="N31" s="150"/>
      <c r="O31" s="150"/>
      <c r="P31" s="150"/>
    </row>
    <row r="33" spans="1:16" ht="13.5">
      <c r="A33" s="261"/>
      <c r="B33" s="413" t="s">
        <v>384</v>
      </c>
      <c r="C33" s="414"/>
      <c r="D33" s="415"/>
      <c r="E33" s="416" t="s">
        <v>385</v>
      </c>
      <c r="F33" s="417"/>
      <c r="G33" s="417"/>
      <c r="H33" s="417"/>
      <c r="I33" s="417"/>
      <c r="J33" s="417"/>
      <c r="K33" s="417"/>
      <c r="L33" s="417"/>
      <c r="M33" s="418"/>
      <c r="N33" s="419" t="s">
        <v>386</v>
      </c>
      <c r="O33" s="414"/>
      <c r="P33" s="415"/>
    </row>
    <row r="34" spans="1:16">
      <c r="A34" s="136"/>
      <c r="B34" s="420"/>
      <c r="C34" s="421"/>
      <c r="D34" s="422"/>
      <c r="E34" s="423" t="s">
        <v>387</v>
      </c>
      <c r="F34" s="424"/>
      <c r="G34" s="425"/>
      <c r="H34" s="426" t="s">
        <v>292</v>
      </c>
      <c r="I34" s="427"/>
      <c r="J34" s="428"/>
      <c r="K34" s="429" t="s">
        <v>310</v>
      </c>
      <c r="L34" s="430"/>
      <c r="M34" s="431"/>
      <c r="N34" s="424"/>
      <c r="O34" s="424"/>
      <c r="P34" s="432"/>
    </row>
    <row r="35" spans="1:16">
      <c r="A35" s="109" t="s">
        <v>9</v>
      </c>
      <c r="B35" s="270" t="s">
        <v>437</v>
      </c>
      <c r="C35" s="271" t="s">
        <v>438</v>
      </c>
      <c r="D35" s="272" t="s">
        <v>283</v>
      </c>
      <c r="E35" s="270" t="s">
        <v>437</v>
      </c>
      <c r="F35" s="271" t="s">
        <v>438</v>
      </c>
      <c r="G35" s="272" t="s">
        <v>283</v>
      </c>
      <c r="H35" s="167" t="s">
        <v>437</v>
      </c>
      <c r="I35" s="168" t="s">
        <v>438</v>
      </c>
      <c r="J35" s="169" t="s">
        <v>283</v>
      </c>
      <c r="K35" s="167" t="s">
        <v>437</v>
      </c>
      <c r="L35" s="168" t="s">
        <v>438</v>
      </c>
      <c r="M35" s="273" t="s">
        <v>283</v>
      </c>
      <c r="N35" s="271" t="s">
        <v>437</v>
      </c>
      <c r="O35" s="271" t="s">
        <v>438</v>
      </c>
      <c r="P35" s="274" t="s">
        <v>283</v>
      </c>
    </row>
    <row r="36" spans="1:16">
      <c r="A36" s="275" t="s">
        <v>443</v>
      </c>
      <c r="B36" s="172">
        <v>14214.275947960752</v>
      </c>
      <c r="C36" s="173">
        <v>13541.657111359284</v>
      </c>
      <c r="D36" s="174">
        <v>4.9670349136018865E-2</v>
      </c>
      <c r="E36" s="172">
        <v>9616.1943395797716</v>
      </c>
      <c r="F36" s="173">
        <v>8855.3215778086469</v>
      </c>
      <c r="G36" s="174">
        <v>8.5922657363213695E-2</v>
      </c>
      <c r="H36" s="172">
        <v>7656.8244052686914</v>
      </c>
      <c r="I36" s="173">
        <v>7050.0366991417823</v>
      </c>
      <c r="J36" s="174">
        <v>8.6068730138777028E-2</v>
      </c>
      <c r="K36" s="172">
        <v>1959.36993431108</v>
      </c>
      <c r="L36" s="173">
        <v>1805.284878666864</v>
      </c>
      <c r="M36" s="175">
        <v>8.535221086990008E-2</v>
      </c>
      <c r="N36" s="172">
        <v>4598.0816083809814</v>
      </c>
      <c r="O36" s="173">
        <v>4686.3355335506358</v>
      </c>
      <c r="P36" s="174">
        <v>-1.8832182317681467E-2</v>
      </c>
    </row>
    <row r="37" spans="1:16">
      <c r="A37" s="111" t="s">
        <v>273</v>
      </c>
      <c r="B37" s="176"/>
      <c r="C37" s="177"/>
      <c r="D37" s="178"/>
      <c r="E37" s="176">
        <v>6265.2626287503781</v>
      </c>
      <c r="F37" s="177">
        <v>5612.8146997435961</v>
      </c>
      <c r="G37" s="178">
        <v>0.11624255634816993</v>
      </c>
      <c r="H37" s="176">
        <v>4634.8286968031998</v>
      </c>
      <c r="I37" s="177">
        <v>4126.9202786012456</v>
      </c>
      <c r="J37" s="178">
        <v>0.12307202075977619</v>
      </c>
      <c r="K37" s="176">
        <v>1630.4339319471781</v>
      </c>
      <c r="L37" s="177">
        <v>1485.89442114235</v>
      </c>
      <c r="M37" s="179">
        <v>9.7274415159124494E-2</v>
      </c>
      <c r="N37" s="176"/>
      <c r="O37" s="177"/>
      <c r="P37" s="178"/>
    </row>
    <row r="38" spans="1:16">
      <c r="A38" s="111" t="s">
        <v>274</v>
      </c>
      <c r="B38" s="176"/>
      <c r="C38" s="177"/>
      <c r="D38" s="178"/>
      <c r="E38" s="176">
        <v>3350.9317108293935</v>
      </c>
      <c r="F38" s="177">
        <v>3242.5068780650499</v>
      </c>
      <c r="G38" s="178">
        <v>3.3438582196330113E-2</v>
      </c>
      <c r="H38" s="176">
        <v>3021.9957084654916</v>
      </c>
      <c r="I38" s="177">
        <v>2923.1164205405362</v>
      </c>
      <c r="J38" s="178">
        <v>3.3826667740681771E-2</v>
      </c>
      <c r="K38" s="176">
        <v>328.93600236390199</v>
      </c>
      <c r="L38" s="177">
        <v>319.39045752451398</v>
      </c>
      <c r="M38" s="179">
        <v>2.9886756521695368E-2</v>
      </c>
      <c r="N38" s="176"/>
      <c r="O38" s="177"/>
      <c r="P38" s="178"/>
    </row>
    <row r="39" spans="1:16">
      <c r="A39" s="112" t="s">
        <v>33</v>
      </c>
      <c r="B39" s="176">
        <v>-8702.4382675266024</v>
      </c>
      <c r="C39" s="177">
        <v>-8425.0878419851761</v>
      </c>
      <c r="D39" s="178">
        <v>3.2919588583906645E-2</v>
      </c>
      <c r="E39" s="176">
        <v>-6194.0355480492763</v>
      </c>
      <c r="F39" s="177">
        <v>-5960.309469387179</v>
      </c>
      <c r="G39" s="178">
        <v>3.9213748860279951E-2</v>
      </c>
      <c r="H39" s="176">
        <v>-5009.6168863136709</v>
      </c>
      <c r="I39" s="177">
        <v>-4854.2773843504419</v>
      </c>
      <c r="J39" s="178">
        <v>3.2000540896987673E-2</v>
      </c>
      <c r="K39" s="176">
        <v>-1184.4186617356049</v>
      </c>
      <c r="L39" s="177">
        <v>-1106.0320850367368</v>
      </c>
      <c r="M39" s="179">
        <v>7.0871883157227256E-2</v>
      </c>
      <c r="N39" s="176">
        <v>-2508.4027194773271</v>
      </c>
      <c r="O39" s="177">
        <v>-2464.7783725979962</v>
      </c>
      <c r="P39" s="178">
        <v>1.7699095125274455E-2</v>
      </c>
    </row>
    <row r="40" spans="1:16">
      <c r="A40" s="110" t="s">
        <v>294</v>
      </c>
      <c r="B40" s="180">
        <v>5511.8376804341497</v>
      </c>
      <c r="C40" s="181">
        <v>5116.5692693741075</v>
      </c>
      <c r="D40" s="182">
        <v>7.7252625783055917E-2</v>
      </c>
      <c r="E40" s="180">
        <v>3422.1587915304954</v>
      </c>
      <c r="F40" s="181">
        <v>2895.0121084214675</v>
      </c>
      <c r="G40" s="182">
        <v>0.182087902698431</v>
      </c>
      <c r="H40" s="180">
        <v>2647.2075189550205</v>
      </c>
      <c r="I40" s="181">
        <v>2195.7593147913403</v>
      </c>
      <c r="J40" s="182">
        <v>0.20560004055206771</v>
      </c>
      <c r="K40" s="180">
        <v>774.95127257547506</v>
      </c>
      <c r="L40" s="181">
        <v>699.25279363012714</v>
      </c>
      <c r="M40" s="183">
        <v>0.10825624099742814</v>
      </c>
      <c r="N40" s="180">
        <v>2089.6788889036543</v>
      </c>
      <c r="O40" s="181">
        <v>2221.5571609526396</v>
      </c>
      <c r="P40" s="182">
        <v>-5.9362988433047437E-2</v>
      </c>
    </row>
    <row r="41" spans="1:16">
      <c r="A41" s="112" t="s">
        <v>152</v>
      </c>
      <c r="B41" s="176">
        <v>-1520.7955577952471</v>
      </c>
      <c r="C41" s="177">
        <v>-1441.900092745851</v>
      </c>
      <c r="D41" s="178">
        <v>5.4716318728541768E-2</v>
      </c>
      <c r="E41" s="176">
        <v>-537.69824517230495</v>
      </c>
      <c r="F41" s="177">
        <v>-495.15302759001997</v>
      </c>
      <c r="G41" s="178">
        <v>8.5923371587483865E-2</v>
      </c>
      <c r="H41" s="176">
        <v>-421.12271416524999</v>
      </c>
      <c r="I41" s="177">
        <v>-366.66954221846902</v>
      </c>
      <c r="J41" s="178">
        <v>0.14850748610675901</v>
      </c>
      <c r="K41" s="176">
        <v>-116.57553100705501</v>
      </c>
      <c r="L41" s="177">
        <v>-128.48348537155098</v>
      </c>
      <c r="M41" s="178">
        <v>-9.2680816760693618E-2</v>
      </c>
      <c r="N41" s="176">
        <v>-983.09731262294201</v>
      </c>
      <c r="O41" s="177">
        <v>-946.74706515583102</v>
      </c>
      <c r="P41" s="178">
        <v>3.8394887932531319E-2</v>
      </c>
    </row>
    <row r="42" spans="1:16">
      <c r="A42" s="112" t="s">
        <v>375</v>
      </c>
      <c r="B42" s="176">
        <v>-65.678653808332996</v>
      </c>
      <c r="C42" s="177">
        <v>-114.36628981834801</v>
      </c>
      <c r="D42" s="178">
        <v>-0.42571666954788245</v>
      </c>
      <c r="E42" s="176">
        <v>-40.340675177580003</v>
      </c>
      <c r="F42" s="177">
        <v>-73.966289818348002</v>
      </c>
      <c r="G42" s="178">
        <v>-0.45460729101524922</v>
      </c>
      <c r="H42" s="176">
        <v>0</v>
      </c>
      <c r="I42" s="177">
        <v>0</v>
      </c>
      <c r="J42" s="178" t="s">
        <v>238</v>
      </c>
      <c r="K42" s="176">
        <v>-40.340675177580003</v>
      </c>
      <c r="L42" s="177">
        <v>-73.966289818348002</v>
      </c>
      <c r="M42" s="178">
        <v>-0.45460729101524922</v>
      </c>
      <c r="N42" s="176">
        <v>-25.337978630753</v>
      </c>
      <c r="O42" s="177">
        <v>-40.4</v>
      </c>
      <c r="P42" s="178">
        <v>-0.37282231111997521</v>
      </c>
    </row>
    <row r="43" spans="1:16">
      <c r="A43" s="110" t="s">
        <v>36</v>
      </c>
      <c r="B43" s="180">
        <v>3925.3634688305701</v>
      </c>
      <c r="C43" s="181">
        <v>3560.3028868099082</v>
      </c>
      <c r="D43" s="182">
        <v>0.1025363834557802</v>
      </c>
      <c r="E43" s="180">
        <v>2844.119871180611</v>
      </c>
      <c r="F43" s="181">
        <v>2325.8927910130997</v>
      </c>
      <c r="G43" s="182">
        <v>0.22280781047598697</v>
      </c>
      <c r="H43" s="180">
        <v>2226.0848047897707</v>
      </c>
      <c r="I43" s="181">
        <v>1829.0897725728714</v>
      </c>
      <c r="J43" s="182">
        <v>0.21704513259536196</v>
      </c>
      <c r="K43" s="180">
        <v>618.03506639084003</v>
      </c>
      <c r="L43" s="181">
        <v>496.80301844022819</v>
      </c>
      <c r="M43" s="183">
        <v>0.24402437877940875</v>
      </c>
      <c r="N43" s="180">
        <v>1081.2435976499594</v>
      </c>
      <c r="O43" s="181">
        <v>1234.4100957968085</v>
      </c>
      <c r="P43" s="182">
        <v>-0.12408072379542601</v>
      </c>
    </row>
    <row r="44" spans="1:16">
      <c r="A44" s="112" t="s">
        <v>81</v>
      </c>
      <c r="B44" s="176">
        <v>275.21287333208096</v>
      </c>
      <c r="C44" s="177">
        <v>243.01959654177199</v>
      </c>
      <c r="D44" s="178">
        <v>0.13247193744219454</v>
      </c>
      <c r="E44" s="176">
        <v>264.77800599396699</v>
      </c>
      <c r="F44" s="177">
        <v>237.617332200676</v>
      </c>
      <c r="G44" s="178">
        <v>0.11430426199025279</v>
      </c>
      <c r="H44" s="176">
        <v>3.7437140376700002</v>
      </c>
      <c r="I44" s="177">
        <v>19.455627005794003</v>
      </c>
      <c r="J44" s="178" t="s">
        <v>238</v>
      </c>
      <c r="K44" s="176">
        <v>261.03429195629701</v>
      </c>
      <c r="L44" s="177">
        <v>218.16170519488199</v>
      </c>
      <c r="M44" s="179">
        <v>0.19651747185931323</v>
      </c>
      <c r="N44" s="176">
        <v>10.434867338114</v>
      </c>
      <c r="O44" s="177">
        <v>5.4022643410960001</v>
      </c>
      <c r="P44" s="178" t="s">
        <v>238</v>
      </c>
    </row>
    <row r="45" spans="1:16">
      <c r="A45" s="113" t="s">
        <v>37</v>
      </c>
      <c r="B45" s="176">
        <v>-185.70133379066704</v>
      </c>
      <c r="C45" s="177">
        <v>-142.96962809502401</v>
      </c>
      <c r="D45" s="178">
        <v>0.29888659755931957</v>
      </c>
      <c r="E45" s="176">
        <v>-130.03541104761902</v>
      </c>
      <c r="F45" s="177">
        <v>-88.561924279325993</v>
      </c>
      <c r="G45" s="178">
        <v>0.46829929572764106</v>
      </c>
      <c r="H45" s="176">
        <v>5.79421623</v>
      </c>
      <c r="I45" s="177">
        <v>-0.19981762809100012</v>
      </c>
      <c r="J45" s="178" t="s">
        <v>238</v>
      </c>
      <c r="K45" s="176">
        <v>-135.82962727761901</v>
      </c>
      <c r="L45" s="177">
        <v>-88.362106651234996</v>
      </c>
      <c r="M45" s="179" t="s">
        <v>238</v>
      </c>
      <c r="N45" s="176">
        <v>-55.665922743048</v>
      </c>
      <c r="O45" s="177">
        <v>-54.407703815698</v>
      </c>
      <c r="P45" s="178">
        <v>2.3125749463938527E-2</v>
      </c>
    </row>
    <row r="46" spans="1:16">
      <c r="A46" s="114" t="s">
        <v>102</v>
      </c>
      <c r="B46" s="180">
        <v>4014.8750083719842</v>
      </c>
      <c r="C46" s="181">
        <v>3660.3528552566559</v>
      </c>
      <c r="D46" s="182">
        <v>9.6854638646707736E-2</v>
      </c>
      <c r="E46" s="180">
        <v>2978.8624661269587</v>
      </c>
      <c r="F46" s="181">
        <v>2474.9481989344495</v>
      </c>
      <c r="G46" s="182">
        <v>0.20360598553515663</v>
      </c>
      <c r="H46" s="180">
        <v>2235.6227350574409</v>
      </c>
      <c r="I46" s="181">
        <v>1848.3455819505743</v>
      </c>
      <c r="J46" s="182">
        <v>0.20952637693334908</v>
      </c>
      <c r="K46" s="180">
        <v>743.23973106951803</v>
      </c>
      <c r="L46" s="181">
        <v>626.60261698387524</v>
      </c>
      <c r="M46" s="182">
        <v>0.18614207940444061</v>
      </c>
      <c r="N46" s="180">
        <v>1036.0125422450253</v>
      </c>
      <c r="O46" s="181">
        <v>1185.4046563222066</v>
      </c>
      <c r="P46" s="182">
        <v>-0.1260262588647828</v>
      </c>
    </row>
    <row r="47" spans="1:16">
      <c r="A47" s="113"/>
      <c r="B47" s="184"/>
      <c r="C47" s="185"/>
      <c r="D47" s="186"/>
      <c r="E47" s="184"/>
      <c r="F47" s="185"/>
      <c r="G47" s="186"/>
      <c r="H47" s="184"/>
      <c r="I47" s="185"/>
      <c r="J47" s="186"/>
      <c r="K47" s="184"/>
      <c r="L47" s="185"/>
      <c r="M47" s="187"/>
      <c r="N47" s="184"/>
      <c r="O47" s="185"/>
      <c r="P47" s="186"/>
    </row>
    <row r="48" spans="1:16">
      <c r="A48" s="116" t="s">
        <v>295</v>
      </c>
      <c r="B48" s="188">
        <v>0.61223225856784469</v>
      </c>
      <c r="C48" s="189">
        <v>0.62216077195736075</v>
      </c>
      <c r="D48" s="190">
        <v>-0.99285133895160582</v>
      </c>
      <c r="E48" s="188">
        <v>0.64412545434475443</v>
      </c>
      <c r="F48" s="189">
        <v>0.67307656949733574</v>
      </c>
      <c r="G48" s="190">
        <v>-2.8951115152581308</v>
      </c>
      <c r="H48" s="188">
        <v>0.65426822154450004</v>
      </c>
      <c r="I48" s="189">
        <v>0.68854639933170347</v>
      </c>
      <c r="J48" s="190">
        <v>-3.4278177787203434</v>
      </c>
      <c r="K48" s="188">
        <v>0.60448955605315535</v>
      </c>
      <c r="L48" s="189">
        <v>0.61266346276245365</v>
      </c>
      <c r="M48" s="191">
        <v>-0.81739067092982953</v>
      </c>
      <c r="N48" s="188">
        <v>0.54553244877281648</v>
      </c>
      <c r="O48" s="189">
        <v>0.52595004240563614</v>
      </c>
      <c r="P48" s="190">
        <v>1.9582406367180338</v>
      </c>
    </row>
    <row r="49" spans="1:16">
      <c r="A49" s="116" t="s">
        <v>196</v>
      </c>
      <c r="B49" s="276">
        <v>47.233151862298634</v>
      </c>
      <c r="C49" s="277">
        <v>45.096648550443163</v>
      </c>
      <c r="D49" s="278">
        <v>2.1365033118554706</v>
      </c>
      <c r="E49" s="276">
        <v>21.262926893192073</v>
      </c>
      <c r="F49" s="277">
        <v>19.662802462371104</v>
      </c>
      <c r="G49" s="278">
        <v>1.6001244308209692</v>
      </c>
      <c r="H49" s="276">
        <v>18.085692524615517</v>
      </c>
      <c r="I49" s="277">
        <v>15.77498960903189</v>
      </c>
      <c r="J49" s="278">
        <v>2.3107029155836276</v>
      </c>
      <c r="K49" s="276">
        <v>58.194385294970168</v>
      </c>
      <c r="L49" s="277">
        <v>66.280048689846282</v>
      </c>
      <c r="M49" s="279">
        <v>-8.0856633948761143</v>
      </c>
      <c r="N49" s="276">
        <v>142.28060172798305</v>
      </c>
      <c r="O49" s="277">
        <v>139.40519566820586</v>
      </c>
      <c r="P49" s="278">
        <v>2.8754060597771911</v>
      </c>
    </row>
    <row r="50" spans="1:16">
      <c r="A50" s="117"/>
      <c r="B50" s="193"/>
      <c r="C50" s="194"/>
      <c r="D50" s="195"/>
      <c r="E50" s="196"/>
      <c r="F50" s="196"/>
      <c r="G50" s="195"/>
      <c r="H50" s="193"/>
      <c r="I50" s="194"/>
      <c r="J50" s="195"/>
      <c r="K50" s="193"/>
      <c r="L50" s="194"/>
      <c r="M50" s="196"/>
      <c r="N50" s="193"/>
      <c r="O50" s="194"/>
      <c r="P50" s="195"/>
    </row>
    <row r="51" spans="1:16" ht="24">
      <c r="A51" s="197" t="s">
        <v>444</v>
      </c>
      <c r="B51" s="198"/>
      <c r="C51" s="199"/>
      <c r="D51" s="200"/>
      <c r="E51" s="201"/>
      <c r="F51" s="201"/>
      <c r="G51" s="200"/>
      <c r="H51" s="198"/>
      <c r="I51" s="199"/>
      <c r="J51" s="200"/>
      <c r="K51" s="198"/>
      <c r="L51" s="199"/>
      <c r="M51" s="201"/>
      <c r="N51" s="198"/>
      <c r="O51" s="199"/>
      <c r="P51" s="200"/>
    </row>
    <row r="52" spans="1:16">
      <c r="A52" s="119" t="s">
        <v>296</v>
      </c>
      <c r="B52" s="333">
        <v>13796.914946660239</v>
      </c>
      <c r="C52" s="334">
        <v>13163.833137379206</v>
      </c>
      <c r="D52" s="200">
        <v>4.8092512467616588E-2</v>
      </c>
      <c r="E52" s="333">
        <v>9206.9000014324283</v>
      </c>
      <c r="F52" s="334">
        <v>8484.7787024022382</v>
      </c>
      <c r="G52" s="200">
        <v>8.5107853057586613E-2</v>
      </c>
      <c r="H52" s="333">
        <v>7267.9651970153527</v>
      </c>
      <c r="I52" s="334">
        <v>6700.1146487770075</v>
      </c>
      <c r="J52" s="200">
        <v>8.475236290799848E-2</v>
      </c>
      <c r="K52" s="333">
        <v>1938.9348044170749</v>
      </c>
      <c r="L52" s="334">
        <v>1784.664053625231</v>
      </c>
      <c r="M52" s="200">
        <v>8.6442459844736641E-2</v>
      </c>
      <c r="N52" s="333">
        <v>4590.0149452278101</v>
      </c>
      <c r="O52" s="334">
        <v>4679.0544349769689</v>
      </c>
      <c r="P52" s="182">
        <v>-1.902937676543548E-2</v>
      </c>
    </row>
    <row r="53" spans="1:16">
      <c r="A53" s="120" t="s">
        <v>102</v>
      </c>
      <c r="B53" s="184">
        <v>3821.4654457329161</v>
      </c>
      <c r="C53" s="185">
        <v>3491.3396352121426</v>
      </c>
      <c r="D53" s="178">
        <v>9.455562764254366E-2</v>
      </c>
      <c r="E53" s="176">
        <v>2789.044680572576</v>
      </c>
      <c r="F53" s="177">
        <v>2308.4566419907778</v>
      </c>
      <c r="G53" s="178">
        <v>0.20818586316065546</v>
      </c>
      <c r="H53" s="176">
        <v>2055.3342282193053</v>
      </c>
      <c r="I53" s="177">
        <v>1693.5527882882889</v>
      </c>
      <c r="J53" s="178">
        <v>0.21362277127285578</v>
      </c>
      <c r="K53" s="176">
        <v>733.71045235327097</v>
      </c>
      <c r="L53" s="177">
        <v>614.90385370248907</v>
      </c>
      <c r="M53" s="178">
        <v>0.19321166705236559</v>
      </c>
      <c r="N53" s="176">
        <v>1032.4207651603399</v>
      </c>
      <c r="O53" s="177">
        <v>1182.8829932213648</v>
      </c>
      <c r="P53" s="178">
        <v>-0.12719958687652499</v>
      </c>
    </row>
    <row r="54" spans="1:16">
      <c r="A54" s="121" t="s">
        <v>297</v>
      </c>
      <c r="B54" s="184">
        <v>440.07490001544841</v>
      </c>
      <c r="C54" s="185">
        <v>436.97629193754324</v>
      </c>
      <c r="D54" s="178">
        <v>7.0910210349537373E-3</v>
      </c>
      <c r="E54" s="184">
        <v>290.44351408430703</v>
      </c>
      <c r="F54" s="185">
        <v>291.17165594554814</v>
      </c>
      <c r="G54" s="178">
        <v>-2.5007305703453886E-3</v>
      </c>
      <c r="H54" s="184">
        <v>225.00815993834709</v>
      </c>
      <c r="I54" s="185">
        <v>227.91550590401422</v>
      </c>
      <c r="J54" s="178">
        <v>-1.2756244706279674E-2</v>
      </c>
      <c r="K54" s="184">
        <v>65.435354145959963</v>
      </c>
      <c r="L54" s="185">
        <v>63.256150041533907</v>
      </c>
      <c r="M54" s="179">
        <v>3.4450470080698681E-2</v>
      </c>
      <c r="N54" s="184">
        <v>149.63138593114138</v>
      </c>
      <c r="O54" s="185">
        <v>145.80463599199507</v>
      </c>
      <c r="P54" s="178">
        <v>2.624573569359212E-2</v>
      </c>
    </row>
    <row r="55" spans="1:16">
      <c r="A55" s="120" t="s">
        <v>298</v>
      </c>
      <c r="B55" s="184">
        <v>56.124156020594341</v>
      </c>
      <c r="C55" s="185">
        <v>56.368939368321662</v>
      </c>
      <c r="D55" s="178">
        <v>-4.342521794278853E-3</v>
      </c>
      <c r="E55" s="184">
        <v>37.109474081403633</v>
      </c>
      <c r="F55" s="185">
        <v>37.327050986809432</v>
      </c>
      <c r="G55" s="178">
        <v>-5.8289336996562024E-3</v>
      </c>
      <c r="H55" s="184">
        <v>29.137015489075257</v>
      </c>
      <c r="I55" s="185">
        <v>29.458581096297582</v>
      </c>
      <c r="J55" s="178">
        <v>-1.0915855253555984E-2</v>
      </c>
      <c r="K55" s="184">
        <v>7.9724585923283797</v>
      </c>
      <c r="L55" s="185">
        <v>7.868469890511852</v>
      </c>
      <c r="M55" s="179">
        <v>1.321587338625041E-2</v>
      </c>
      <c r="N55" s="184">
        <v>19.014681939190712</v>
      </c>
      <c r="O55" s="185">
        <v>19.041888381512234</v>
      </c>
      <c r="P55" s="202">
        <v>-1.4287680810026737E-3</v>
      </c>
    </row>
    <row r="56" spans="1:16">
      <c r="A56" s="122" t="s">
        <v>299</v>
      </c>
      <c r="B56" s="203">
        <v>0.14553994721483066</v>
      </c>
      <c r="C56" s="204">
        <v>0.13303916556083234</v>
      </c>
      <c r="D56" s="335">
        <v>1.2500781653998316</v>
      </c>
      <c r="E56" s="203">
        <v>0.16341626742653856</v>
      </c>
      <c r="F56" s="204">
        <v>0.13631177405478456</v>
      </c>
      <c r="G56" s="335">
        <v>2.7104493371753997</v>
      </c>
      <c r="H56" s="203">
        <v>0.15576573568680768</v>
      </c>
      <c r="I56" s="204">
        <v>0.12963400333478453</v>
      </c>
      <c r="J56" s="335">
        <v>2.6131732352023151</v>
      </c>
      <c r="K56" s="203">
        <v>0.19137673397755828</v>
      </c>
      <c r="L56" s="204">
        <v>0.16131252426859902</v>
      </c>
      <c r="M56" s="336">
        <v>3.0064209708959262</v>
      </c>
      <c r="N56" s="203">
        <v>0.11065212507356383</v>
      </c>
      <c r="O56" s="204">
        <v>0.12662400222901854</v>
      </c>
      <c r="P56" s="205">
        <v>-1.5971877155454715</v>
      </c>
    </row>
    <row r="57" spans="1:16" ht="13.5">
      <c r="A57" s="137"/>
      <c r="B57" s="138"/>
      <c r="C57" s="139"/>
      <c r="D57" s="140"/>
      <c r="E57" s="207"/>
      <c r="F57" s="207"/>
      <c r="G57" s="140"/>
      <c r="H57" s="138"/>
      <c r="I57" s="139"/>
      <c r="J57" s="140"/>
      <c r="K57" s="138"/>
      <c r="L57" s="139"/>
      <c r="M57" s="207"/>
      <c r="N57" s="138"/>
      <c r="O57" s="139"/>
      <c r="P57" s="140"/>
    </row>
    <row r="58" spans="1:16" ht="13.5">
      <c r="A58" s="123" t="s">
        <v>357</v>
      </c>
      <c r="B58" s="141"/>
      <c r="C58" s="142"/>
      <c r="D58" s="143"/>
      <c r="E58" s="208"/>
      <c r="F58" s="208"/>
      <c r="G58" s="143"/>
      <c r="H58" s="141"/>
      <c r="I58" s="142"/>
      <c r="J58" s="143"/>
      <c r="K58" s="141"/>
      <c r="L58" s="142"/>
      <c r="M58" s="208"/>
      <c r="N58" s="141"/>
      <c r="O58" s="142"/>
      <c r="P58" s="143"/>
    </row>
    <row r="59" spans="1:16" ht="24">
      <c r="A59" s="144" t="s">
        <v>278</v>
      </c>
      <c r="B59" s="145"/>
      <c r="C59" s="146"/>
      <c r="D59" s="147"/>
      <c r="E59" s="209"/>
      <c r="F59" s="209"/>
      <c r="G59" s="147"/>
      <c r="H59" s="145"/>
      <c r="I59" s="146"/>
      <c r="J59" s="147"/>
      <c r="K59" s="145"/>
      <c r="L59" s="146"/>
      <c r="M59" s="209"/>
      <c r="N59" s="145"/>
      <c r="O59" s="146"/>
      <c r="P59" s="147"/>
    </row>
    <row r="60" spans="1:16">
      <c r="A60" s="124" t="s">
        <v>279</v>
      </c>
      <c r="B60" s="210">
        <v>656.49872987711478</v>
      </c>
      <c r="C60" s="211">
        <v>647.12144643972476</v>
      </c>
      <c r="D60" s="182">
        <v>1.4490762883815789E-2</v>
      </c>
      <c r="E60" s="210">
        <v>474.17420603500585</v>
      </c>
      <c r="F60" s="211">
        <v>472.28469324868939</v>
      </c>
      <c r="G60" s="182">
        <v>4.0007919234459344E-3</v>
      </c>
      <c r="H60" s="210">
        <v>435.16800221073726</v>
      </c>
      <c r="I60" s="211">
        <v>435.41803313874959</v>
      </c>
      <c r="J60" s="182">
        <v>-5.7423190815031333E-4</v>
      </c>
      <c r="K60" s="210">
        <v>39.006203824268596</v>
      </c>
      <c r="L60" s="211">
        <v>36.866660109939801</v>
      </c>
      <c r="M60" s="183">
        <v>5.80346499506188E-2</v>
      </c>
      <c r="N60" s="210">
        <v>182.3245238421089</v>
      </c>
      <c r="O60" s="211">
        <v>174.83675319103534</v>
      </c>
      <c r="P60" s="182">
        <v>4.2827211752737515E-2</v>
      </c>
    </row>
    <row r="61" spans="1:16">
      <c r="A61" s="126"/>
      <c r="B61" s="214"/>
      <c r="C61" s="215"/>
      <c r="D61" s="186"/>
      <c r="E61" s="214"/>
      <c r="F61" s="215"/>
      <c r="G61" s="186"/>
      <c r="H61" s="214"/>
      <c r="I61" s="215"/>
      <c r="J61" s="186"/>
      <c r="K61" s="214"/>
      <c r="L61" s="215"/>
      <c r="M61" s="187"/>
      <c r="N61" s="214"/>
      <c r="O61" s="215"/>
      <c r="P61" s="186"/>
    </row>
    <row r="62" spans="1:16">
      <c r="A62" s="124" t="s">
        <v>281</v>
      </c>
      <c r="B62" s="210">
        <v>571.72570096854008</v>
      </c>
      <c r="C62" s="211">
        <v>568.03906566456965</v>
      </c>
      <c r="D62" s="182">
        <v>6.4901087386610712E-3</v>
      </c>
      <c r="E62" s="210">
        <v>534.49755618432584</v>
      </c>
      <c r="F62" s="211">
        <v>535.82234927729473</v>
      </c>
      <c r="G62" s="182">
        <v>-2.4724483679259279E-3</v>
      </c>
      <c r="H62" s="210">
        <v>482.1255567362989</v>
      </c>
      <c r="I62" s="211">
        <v>484.85244825787697</v>
      </c>
      <c r="J62" s="182">
        <v>-5.6241677883159813E-3</v>
      </c>
      <c r="K62" s="210">
        <v>52.371999448026955</v>
      </c>
      <c r="L62" s="211">
        <v>50.969901019417733</v>
      </c>
      <c r="M62" s="183">
        <v>2.7508360827992906E-2</v>
      </c>
      <c r="N62" s="210">
        <v>37.228144784214201</v>
      </c>
      <c r="O62" s="211">
        <v>32.216716387274936</v>
      </c>
      <c r="P62" s="182">
        <v>0.1555536677511522</v>
      </c>
    </row>
    <row r="63" spans="1:16" ht="13.5">
      <c r="A63" s="113" t="s">
        <v>346</v>
      </c>
      <c r="B63" s="148"/>
      <c r="C63" s="148"/>
      <c r="D63" s="149"/>
      <c r="E63" s="149"/>
      <c r="F63" s="149"/>
      <c r="G63" s="149"/>
      <c r="H63" s="150"/>
      <c r="I63" s="150"/>
      <c r="J63" s="150"/>
      <c r="K63" s="150"/>
      <c r="L63" s="150"/>
      <c r="M63" s="150"/>
      <c r="N63" s="150"/>
      <c r="O63" s="150"/>
      <c r="P63" s="150"/>
    </row>
  </sheetData>
  <mergeCells count="16">
    <mergeCell ref="B33:D33"/>
    <mergeCell ref="E33:M33"/>
    <mergeCell ref="N33:P33"/>
    <mergeCell ref="B34:D34"/>
    <mergeCell ref="E34:G34"/>
    <mergeCell ref="H34:J34"/>
    <mergeCell ref="K34:M34"/>
    <mergeCell ref="N34:P34"/>
    <mergeCell ref="B1:D1"/>
    <mergeCell ref="E1:M1"/>
    <mergeCell ref="N1:P1"/>
    <mergeCell ref="B2:D2"/>
    <mergeCell ref="E2:G2"/>
    <mergeCell ref="H2:J2"/>
    <mergeCell ref="K2:M2"/>
    <mergeCell ref="N2:P2"/>
  </mergeCells>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1:XEE81"/>
  <sheetViews>
    <sheetView showGridLines="0" zoomScale="85" zoomScaleNormal="85" workbookViewId="0">
      <selection activeCell="V65" sqref="V65"/>
    </sheetView>
  </sheetViews>
  <sheetFormatPr baseColWidth="10" defaultColWidth="11.5703125" defaultRowHeight="15"/>
  <cols>
    <col min="1" max="1" width="45.85546875" style="261" bestFit="1" customWidth="1"/>
    <col min="2" max="16359" width="11.5703125" style="261"/>
    <col min="16360" max="16384" width="11.5703125" style="104"/>
  </cols>
  <sheetData>
    <row r="1" spans="1:16">
      <c r="A1" s="136"/>
      <c r="B1" s="433" t="s">
        <v>292</v>
      </c>
      <c r="C1" s="434"/>
      <c r="D1" s="435"/>
      <c r="E1" s="426" t="s">
        <v>293</v>
      </c>
      <c r="F1" s="427"/>
      <c r="G1" s="428"/>
      <c r="H1" s="427" t="s">
        <v>307</v>
      </c>
      <c r="I1" s="427"/>
      <c r="J1" s="436"/>
      <c r="K1" s="437" t="s">
        <v>308</v>
      </c>
      <c r="L1" s="427"/>
      <c r="M1" s="436"/>
      <c r="N1" s="437" t="s">
        <v>309</v>
      </c>
      <c r="O1" s="427"/>
      <c r="P1" s="436"/>
    </row>
    <row r="2" spans="1:16">
      <c r="A2" s="109" t="s">
        <v>9</v>
      </c>
      <c r="B2" s="167" t="s">
        <v>392</v>
      </c>
      <c r="C2" s="168" t="s">
        <v>340</v>
      </c>
      <c r="D2" s="169" t="s">
        <v>283</v>
      </c>
      <c r="E2" s="167" t="str">
        <f>B2</f>
        <v xml:space="preserve">2Q26 </v>
      </c>
      <c r="F2" s="168" t="str">
        <f>C2</f>
        <v>2Q25</v>
      </c>
      <c r="G2" s="169" t="s">
        <v>283</v>
      </c>
      <c r="H2" s="168" t="str">
        <f>E2</f>
        <v xml:space="preserve">2Q26 </v>
      </c>
      <c r="I2" s="168" t="str">
        <f>F2</f>
        <v>2Q25</v>
      </c>
      <c r="J2" s="170" t="s">
        <v>283</v>
      </c>
      <c r="K2" s="171" t="str">
        <f>H2</f>
        <v xml:space="preserve">2Q26 </v>
      </c>
      <c r="L2" s="168" t="str">
        <f>I2</f>
        <v>2Q25</v>
      </c>
      <c r="M2" s="170" t="s">
        <v>283</v>
      </c>
      <c r="N2" s="171" t="str">
        <f>K2</f>
        <v xml:space="preserve">2Q26 </v>
      </c>
      <c r="O2" s="168" t="str">
        <f>L2</f>
        <v>2Q25</v>
      </c>
      <c r="P2" s="170" t="s">
        <v>283</v>
      </c>
    </row>
    <row r="3" spans="1:16">
      <c r="A3" s="110" t="s">
        <v>443</v>
      </c>
      <c r="B3" s="172">
        <f t="shared" ref="B3:C6" si="0">E3+H3+K3+N3</f>
        <v>3905.4846655737965</v>
      </c>
      <c r="C3" s="173">
        <f t="shared" si="0"/>
        <v>3577.1554578299679</v>
      </c>
      <c r="D3" s="174">
        <f t="shared" ref="D3:D13" si="1">IFERROR(IF(ABS(B3/C3-1)&gt;0.5,"n.s.",B3/C3-1),"n.s.")</f>
        <v>9.1784998335801893E-2</v>
      </c>
      <c r="E3" s="172">
        <v>1915.0224706052591</v>
      </c>
      <c r="F3" s="173">
        <v>1735.1515574482989</v>
      </c>
      <c r="G3" s="174">
        <f t="shared" ref="G3:G13" si="2">IFERROR(IF(ABS(E3/F3-1)&gt;0.5,"n.s.",E3/F3-1),"n.s.")</f>
        <v>0.10366294078741856</v>
      </c>
      <c r="H3" s="172">
        <v>679.23432923552798</v>
      </c>
      <c r="I3" s="173">
        <v>690.35883900440399</v>
      </c>
      <c r="J3" s="174">
        <f t="shared" ref="J3:J13" si="3">IFERROR(IF(ABS(H3/I3-1)&gt;0.5,"n.s.",H3/I3-1),"n.s.")</f>
        <v>-1.6114097684211792E-2</v>
      </c>
      <c r="K3" s="172">
        <v>1123.943711563333</v>
      </c>
      <c r="L3" s="173">
        <v>984.47786385659799</v>
      </c>
      <c r="M3" s="174">
        <f t="shared" ref="M3:M13" si="4">IFERROR(IF(ABS(K3/L3-1)&gt;0.5,"n.s.",K3/L3-1),"n.s.")</f>
        <v>0.1416647878301609</v>
      </c>
      <c r="N3" s="172">
        <v>187.28415416967601</v>
      </c>
      <c r="O3" s="173">
        <v>167.167197520667</v>
      </c>
      <c r="P3" s="174">
        <f t="shared" ref="P3:P13" si="5">IFERROR(IF(ABS(N3/O3-1)&gt;0.5,"n.s.",N3/O3-1),"n.s.")</f>
        <v>0.12034033558839763</v>
      </c>
    </row>
    <row r="4" spans="1:16">
      <c r="A4" s="111" t="s">
        <v>273</v>
      </c>
      <c r="B4" s="176">
        <f>E4+H4+K4+N4</f>
        <v>2368.7680556825194</v>
      </c>
      <c r="C4" s="177">
        <f>F4+I4+L4+O4</f>
        <v>2107.098090784641</v>
      </c>
      <c r="D4" s="178">
        <f t="shared" si="1"/>
        <v>0.12418499453930876</v>
      </c>
      <c r="E4" s="176">
        <f>E3-E5</f>
        <v>999.17318924625908</v>
      </c>
      <c r="F4" s="177">
        <f>F3-F5</f>
        <v>855.57567609729801</v>
      </c>
      <c r="G4" s="178">
        <f t="shared" si="2"/>
        <v>0.16783730201865965</v>
      </c>
      <c r="H4" s="176">
        <f>H3-H5</f>
        <v>384.54038670964798</v>
      </c>
      <c r="I4" s="177">
        <f>I3-I5</f>
        <v>403.92961535440401</v>
      </c>
      <c r="J4" s="178">
        <f t="shared" si="3"/>
        <v>-4.8001503003794577E-2</v>
      </c>
      <c r="K4" s="176">
        <f>K3-K5</f>
        <v>822.47081044258096</v>
      </c>
      <c r="L4" s="177">
        <f>L3-L5</f>
        <v>704.92730270125094</v>
      </c>
      <c r="M4" s="178">
        <f t="shared" si="4"/>
        <v>0.16674557403424206</v>
      </c>
      <c r="N4" s="176">
        <f>N3-N5</f>
        <v>162.583669284031</v>
      </c>
      <c r="O4" s="177">
        <f>O3-O5</f>
        <v>142.665496631688</v>
      </c>
      <c r="P4" s="178">
        <f t="shared" si="5"/>
        <v>0.13961450471633441</v>
      </c>
    </row>
    <row r="5" spans="1:16">
      <c r="A5" s="111" t="s">
        <v>274</v>
      </c>
      <c r="B5" s="176">
        <f>E5+H5+K5+N5</f>
        <v>1536.7166098912771</v>
      </c>
      <c r="C5" s="177">
        <f>F5+I5+L5+O5</f>
        <v>1470.0573670453268</v>
      </c>
      <c r="D5" s="178">
        <f t="shared" si="1"/>
        <v>4.5344654120491157E-2</v>
      </c>
      <c r="E5" s="176">
        <v>915.84928135899997</v>
      </c>
      <c r="F5" s="177">
        <v>879.57588135100093</v>
      </c>
      <c r="G5" s="178">
        <f t="shared" si="2"/>
        <v>4.1239648309005839E-2</v>
      </c>
      <c r="H5" s="176">
        <v>294.69394252588</v>
      </c>
      <c r="I5" s="177">
        <v>286.42922364999998</v>
      </c>
      <c r="J5" s="178">
        <f t="shared" si="3"/>
        <v>2.8854314411643323E-2</v>
      </c>
      <c r="K5" s="176">
        <v>301.472901120752</v>
      </c>
      <c r="L5" s="177">
        <v>279.550561155347</v>
      </c>
      <c r="M5" s="178">
        <f t="shared" si="4"/>
        <v>7.8419946197935575E-2</v>
      </c>
      <c r="N5" s="176">
        <v>24.700484885645</v>
      </c>
      <c r="O5" s="177">
        <v>24.501700888979002</v>
      </c>
      <c r="P5" s="178">
        <f t="shared" si="5"/>
        <v>8.1130692749340483E-3</v>
      </c>
    </row>
    <row r="6" spans="1:16">
      <c r="A6" s="112" t="s">
        <v>33</v>
      </c>
      <c r="B6" s="176">
        <f t="shared" si="0"/>
        <v>-2294.469137360466</v>
      </c>
      <c r="C6" s="177">
        <f t="shared" si="0"/>
        <v>-2211.2032053758121</v>
      </c>
      <c r="D6" s="178">
        <f t="shared" si="1"/>
        <v>3.7656390775040682E-2</v>
      </c>
      <c r="E6" s="176">
        <v>-1172.4703253084958</v>
      </c>
      <c r="F6" s="177">
        <v>-1128.7595186330241</v>
      </c>
      <c r="G6" s="178">
        <f t="shared" si="2"/>
        <v>3.8724640593425397E-2</v>
      </c>
      <c r="H6" s="176">
        <v>-437.11549938919904</v>
      </c>
      <c r="I6" s="177">
        <v>-425.96834215162698</v>
      </c>
      <c r="J6" s="178">
        <f t="shared" si="3"/>
        <v>2.6168980495748118E-2</v>
      </c>
      <c r="K6" s="176">
        <v>-602.00898896866704</v>
      </c>
      <c r="L6" s="177">
        <v>-578.66076317300997</v>
      </c>
      <c r="M6" s="178">
        <f t="shared" si="4"/>
        <v>4.0348728100433329E-2</v>
      </c>
      <c r="N6" s="176">
        <v>-82.874323694103992</v>
      </c>
      <c r="O6" s="177">
        <v>-77.814581418151008</v>
      </c>
      <c r="P6" s="178">
        <f t="shared" si="5"/>
        <v>6.5023061021989292E-2</v>
      </c>
    </row>
    <row r="7" spans="1:16">
      <c r="A7" s="110" t="s">
        <v>294</v>
      </c>
      <c r="B7" s="180">
        <f>B3+B6</f>
        <v>1611.0155282133305</v>
      </c>
      <c r="C7" s="181">
        <f>C3+C6</f>
        <v>1365.9522524541558</v>
      </c>
      <c r="D7" s="182">
        <f t="shared" si="1"/>
        <v>0.17940837633151419</v>
      </c>
      <c r="E7" s="180">
        <f t="shared" ref="E7:F7" si="6">E3+E6</f>
        <v>742.55214529676323</v>
      </c>
      <c r="F7" s="181">
        <f t="shared" si="6"/>
        <v>606.39203881527487</v>
      </c>
      <c r="G7" s="182">
        <f t="shared" si="2"/>
        <v>0.22454138208593277</v>
      </c>
      <c r="H7" s="180">
        <f t="shared" ref="H7:I7" si="7">H3+H6</f>
        <v>242.11882984632894</v>
      </c>
      <c r="I7" s="181">
        <f t="shared" si="7"/>
        <v>264.39049685277701</v>
      </c>
      <c r="J7" s="182">
        <f t="shared" si="3"/>
        <v>-8.4237774320798708E-2</v>
      </c>
      <c r="K7" s="180">
        <f t="shared" ref="K7:L7" si="8">K3+K6</f>
        <v>521.93472259466591</v>
      </c>
      <c r="L7" s="181">
        <f t="shared" si="8"/>
        <v>405.81710068358802</v>
      </c>
      <c r="M7" s="182">
        <f t="shared" si="4"/>
        <v>0.28613289512807838</v>
      </c>
      <c r="N7" s="180">
        <f t="shared" ref="N7:O7" si="9">N3+N6</f>
        <v>104.40983047557202</v>
      </c>
      <c r="O7" s="181">
        <f t="shared" si="9"/>
        <v>89.352616102515995</v>
      </c>
      <c r="P7" s="182">
        <f t="shared" si="5"/>
        <v>0.16851453297999242</v>
      </c>
    </row>
    <row r="8" spans="1:16">
      <c r="A8" s="112" t="s">
        <v>152</v>
      </c>
      <c r="B8" s="176">
        <f t="shared" ref="B8:C9" si="10">E8+H8+K8+N8</f>
        <v>-213.06194371724399</v>
      </c>
      <c r="C8" s="177">
        <f t="shared" si="10"/>
        <v>-218.64783732907799</v>
      </c>
      <c r="D8" s="178">
        <f t="shared" si="1"/>
        <v>-2.5547445060830398E-2</v>
      </c>
      <c r="E8" s="176">
        <v>-142.13762350996799</v>
      </c>
      <c r="F8" s="177">
        <v>-120.04261571399999</v>
      </c>
      <c r="G8" s="178">
        <f t="shared" si="2"/>
        <v>0.18405969967039937</v>
      </c>
      <c r="H8" s="176">
        <v>-55.994235435770001</v>
      </c>
      <c r="I8" s="177">
        <v>-68.63100678216</v>
      </c>
      <c r="J8" s="178">
        <f t="shared" si="3"/>
        <v>-0.18412627089239808</v>
      </c>
      <c r="K8" s="176">
        <v>-12.257701064300999</v>
      </c>
      <c r="L8" s="177">
        <v>-25.147609179194003</v>
      </c>
      <c r="M8" s="178" t="str">
        <f t="shared" si="4"/>
        <v>n.s.</v>
      </c>
      <c r="N8" s="176">
        <v>-2.6723837072049998</v>
      </c>
      <c r="O8" s="177">
        <v>-4.8266056537240001</v>
      </c>
      <c r="P8" s="178">
        <f t="shared" si="5"/>
        <v>-0.44632234349970057</v>
      </c>
    </row>
    <row r="9" spans="1:16">
      <c r="A9" s="112" t="s">
        <v>375</v>
      </c>
      <c r="B9" s="176">
        <f t="shared" si="10"/>
        <v>0</v>
      </c>
      <c r="C9" s="177">
        <f t="shared" si="10"/>
        <v>0</v>
      </c>
      <c r="D9" s="178" t="str">
        <f t="shared" si="1"/>
        <v>n.s.</v>
      </c>
      <c r="E9" s="176">
        <v>0</v>
      </c>
      <c r="F9" s="177">
        <v>0</v>
      </c>
      <c r="G9" s="178" t="str">
        <f t="shared" si="2"/>
        <v>n.s.</v>
      </c>
      <c r="H9" s="176">
        <v>0</v>
      </c>
      <c r="I9" s="177">
        <v>0</v>
      </c>
      <c r="J9" s="178" t="str">
        <f t="shared" si="3"/>
        <v>n.s.</v>
      </c>
      <c r="K9" s="176">
        <v>0</v>
      </c>
      <c r="L9" s="177">
        <v>0</v>
      </c>
      <c r="M9" s="178" t="str">
        <f t="shared" si="4"/>
        <v>n.s.</v>
      </c>
      <c r="N9" s="176">
        <v>0</v>
      </c>
      <c r="O9" s="177">
        <v>0</v>
      </c>
      <c r="P9" s="178" t="str">
        <f t="shared" si="5"/>
        <v>n.s.</v>
      </c>
    </row>
    <row r="10" spans="1:16">
      <c r="A10" s="110" t="s">
        <v>36</v>
      </c>
      <c r="B10" s="180">
        <f>SUM(B7:B9)</f>
        <v>1397.9535844960865</v>
      </c>
      <c r="C10" s="181">
        <f>SUM(C7:C9)</f>
        <v>1147.3044151250779</v>
      </c>
      <c r="D10" s="182">
        <f t="shared" si="1"/>
        <v>0.21846788530285854</v>
      </c>
      <c r="E10" s="180">
        <f>SUM(E7:E9)</f>
        <v>600.41452178679526</v>
      </c>
      <c r="F10" s="181">
        <f>SUM(F7:F9)</f>
        <v>486.34942310127485</v>
      </c>
      <c r="G10" s="182">
        <f t="shared" si="2"/>
        <v>0.23453322501786555</v>
      </c>
      <c r="H10" s="180">
        <f>SUM(H7:H9)</f>
        <v>186.12459441055893</v>
      </c>
      <c r="I10" s="181">
        <f>SUM(I7:I9)</f>
        <v>195.75949007061701</v>
      </c>
      <c r="J10" s="182">
        <f t="shared" si="3"/>
        <v>-4.9218025938780552E-2</v>
      </c>
      <c r="K10" s="180">
        <f>SUM(K7:K9)</f>
        <v>509.67702153036493</v>
      </c>
      <c r="L10" s="181">
        <f>SUM(L7:L9)</f>
        <v>380.66949150439405</v>
      </c>
      <c r="M10" s="182">
        <f t="shared" si="4"/>
        <v>0.33889642565296496</v>
      </c>
      <c r="N10" s="180">
        <f>SUM(N7:N9)</f>
        <v>101.73744676836702</v>
      </c>
      <c r="O10" s="181">
        <f>SUM(O7:O9)</f>
        <v>84.526010448791993</v>
      </c>
      <c r="P10" s="182">
        <f t="shared" si="5"/>
        <v>0.20362295852117795</v>
      </c>
    </row>
    <row r="11" spans="1:16">
      <c r="A11" s="112" t="s">
        <v>81</v>
      </c>
      <c r="B11" s="176">
        <f t="shared" ref="B11:C12" si="11">E11+H11+K11+N11</f>
        <v>2.0921020324150001</v>
      </c>
      <c r="C11" s="177">
        <f t="shared" si="11"/>
        <v>7.7451482121000045E-2</v>
      </c>
      <c r="D11" s="178" t="str">
        <f t="shared" si="1"/>
        <v>n.s.</v>
      </c>
      <c r="E11" s="176">
        <v>-0.30505896956799999</v>
      </c>
      <c r="F11" s="177">
        <v>-0.162009144066</v>
      </c>
      <c r="G11" s="178" t="str">
        <f t="shared" si="2"/>
        <v>n.s.</v>
      </c>
      <c r="H11" s="176">
        <v>-6.7318731850000008E-3</v>
      </c>
      <c r="I11" s="177">
        <v>-0.93153699194399997</v>
      </c>
      <c r="J11" s="178" t="str">
        <f t="shared" si="3"/>
        <v>n.s.</v>
      </c>
      <c r="K11" s="176">
        <v>1.444888975477</v>
      </c>
      <c r="L11" s="177">
        <v>1.2344618611910001</v>
      </c>
      <c r="M11" s="178">
        <f t="shared" si="4"/>
        <v>0.1704606038480454</v>
      </c>
      <c r="N11" s="176">
        <v>0.95900389969099997</v>
      </c>
      <c r="O11" s="177">
        <v>-6.3464243059999995E-2</v>
      </c>
      <c r="P11" s="178" t="str">
        <f t="shared" si="5"/>
        <v>n.s.</v>
      </c>
    </row>
    <row r="12" spans="1:16">
      <c r="A12" s="113" t="s">
        <v>37</v>
      </c>
      <c r="B12" s="176">
        <f t="shared" si="11"/>
        <v>4.3918138900000008</v>
      </c>
      <c r="C12" s="177">
        <f t="shared" si="11"/>
        <v>0.69771733869999997</v>
      </c>
      <c r="D12" s="178" t="str">
        <f t="shared" si="1"/>
        <v>n.s.</v>
      </c>
      <c r="E12" s="176">
        <v>0</v>
      </c>
      <c r="F12" s="177">
        <v>-2.8530000000000001E-3</v>
      </c>
      <c r="G12" s="178" t="str">
        <f t="shared" si="2"/>
        <v>n.s.</v>
      </c>
      <c r="H12" s="176">
        <v>-3.8125779999999998E-2</v>
      </c>
      <c r="I12" s="177">
        <v>5.9745019999999996E-2</v>
      </c>
      <c r="J12" s="178" t="str">
        <f t="shared" si="3"/>
        <v>n.s.</v>
      </c>
      <c r="K12" s="176">
        <v>4.3781462800000002</v>
      </c>
      <c r="L12" s="177">
        <v>1.9801388700000002E-2</v>
      </c>
      <c r="M12" s="178" t="str">
        <f t="shared" si="4"/>
        <v>n.s.</v>
      </c>
      <c r="N12" s="176">
        <v>5.1793390000000002E-2</v>
      </c>
      <c r="O12" s="177">
        <v>0.62102393</v>
      </c>
      <c r="P12" s="178" t="str">
        <f t="shared" si="5"/>
        <v>n.s.</v>
      </c>
    </row>
    <row r="13" spans="1:16">
      <c r="A13" s="114" t="s">
        <v>102</v>
      </c>
      <c r="B13" s="180">
        <f>SUM(B10:B12)</f>
        <v>1404.4375004185015</v>
      </c>
      <c r="C13" s="181">
        <f>SUM(C10:C12)</f>
        <v>1148.0795839458988</v>
      </c>
      <c r="D13" s="182">
        <f t="shared" si="1"/>
        <v>0.22329281006070323</v>
      </c>
      <c r="E13" s="180">
        <f>SUM(E10:E12)</f>
        <v>600.10946281722727</v>
      </c>
      <c r="F13" s="181">
        <f>SUM(F10:F12)</f>
        <v>486.18456095720882</v>
      </c>
      <c r="G13" s="182">
        <f t="shared" si="2"/>
        <v>0.23432439244002534</v>
      </c>
      <c r="H13" s="180">
        <f>SUM(H10:H12)</f>
        <v>186.07973675737392</v>
      </c>
      <c r="I13" s="181">
        <f>SUM(I10:I12)</f>
        <v>194.88769809867301</v>
      </c>
      <c r="J13" s="182">
        <f t="shared" si="3"/>
        <v>-4.5195060679712906E-2</v>
      </c>
      <c r="K13" s="180">
        <f>SUM(K10:K12)</f>
        <v>515.50005678584193</v>
      </c>
      <c r="L13" s="181">
        <f>SUM(L10:L12)</f>
        <v>381.92375475428503</v>
      </c>
      <c r="M13" s="182">
        <f t="shared" si="4"/>
        <v>0.34974599083917868</v>
      </c>
      <c r="N13" s="180">
        <f>SUM(N10:N12)</f>
        <v>102.74824405805802</v>
      </c>
      <c r="O13" s="181">
        <f>SUM(O10:O12)</f>
        <v>85.083570135732003</v>
      </c>
      <c r="P13" s="182">
        <f t="shared" si="5"/>
        <v>0.2076155701288267</v>
      </c>
    </row>
    <row r="14" spans="1:16">
      <c r="A14" s="113"/>
      <c r="B14" s="184"/>
      <c r="C14" s="185"/>
      <c r="D14" s="186"/>
      <c r="E14" s="184"/>
      <c r="F14" s="185"/>
      <c r="G14" s="186"/>
      <c r="H14" s="184"/>
      <c r="I14" s="185"/>
      <c r="J14" s="186"/>
      <c r="K14" s="184"/>
      <c r="L14" s="185"/>
      <c r="M14" s="186"/>
      <c r="N14" s="184"/>
      <c r="O14" s="185"/>
      <c r="P14" s="186"/>
    </row>
    <row r="15" spans="1:16">
      <c r="A15" s="116" t="s">
        <v>295</v>
      </c>
      <c r="B15" s="188">
        <f>-B6/B3</f>
        <v>0.58749920530627942</v>
      </c>
      <c r="C15" s="189">
        <f>-C6/C3</f>
        <v>0.61814568347477084</v>
      </c>
      <c r="D15" s="190">
        <f>(B15-C15)*100</f>
        <v>-3.064647816849142</v>
      </c>
      <c r="E15" s="188">
        <f>-E6/E3</f>
        <v>0.61224886042090498</v>
      </c>
      <c r="F15" s="189">
        <f>-F6/F3</f>
        <v>0.65052502980948212</v>
      </c>
      <c r="G15" s="190">
        <f>(E15-F15)*100</f>
        <v>-3.8276169388577141</v>
      </c>
      <c r="H15" s="188">
        <f>-H6/H3</f>
        <v>0.64354152988876245</v>
      </c>
      <c r="I15" s="189">
        <f>-I6/I3</f>
        <v>0.61702453577031646</v>
      </c>
      <c r="J15" s="190">
        <f>(H15-I15)*100</f>
        <v>2.6516994118445991</v>
      </c>
      <c r="K15" s="188">
        <f>-K6/K3</f>
        <v>0.53562200915854719</v>
      </c>
      <c r="L15" s="189">
        <f>-L6/L3</f>
        <v>0.58778443316760998</v>
      </c>
      <c r="M15" s="190">
        <f>(K15-L15)*100</f>
        <v>-5.2162424009062791</v>
      </c>
      <c r="N15" s="188">
        <f>-N6/N3</f>
        <v>0.44250579586685895</v>
      </c>
      <c r="O15" s="189">
        <f>-O6/O3</f>
        <v>0.4654895372552425</v>
      </c>
      <c r="P15" s="190">
        <f>(N15-O15)*100</f>
        <v>-2.298374138838355</v>
      </c>
    </row>
    <row r="16" spans="1:16">
      <c r="A16" s="116" t="s">
        <v>196</v>
      </c>
      <c r="B16" s="176">
        <v>18.288593715026302</v>
      </c>
      <c r="C16" s="177">
        <v>18.812562568182702</v>
      </c>
      <c r="D16" s="192">
        <f>(B16-C16)</f>
        <v>-0.52396885315640063</v>
      </c>
      <c r="E16" s="176">
        <v>24.795049387734736</v>
      </c>
      <c r="F16" s="177">
        <v>20.788741039639287</v>
      </c>
      <c r="G16" s="192">
        <f>(E16-F16)</f>
        <v>4.0063083480954482</v>
      </c>
      <c r="H16" s="176">
        <v>30.559674803405183</v>
      </c>
      <c r="I16" s="177">
        <v>37.942973356318362</v>
      </c>
      <c r="J16" s="192">
        <f>(H16-I16)</f>
        <v>-7.3832985529131783</v>
      </c>
      <c r="K16" s="176">
        <v>3.2668692549416756</v>
      </c>
      <c r="L16" s="177">
        <v>6.7575039305418203</v>
      </c>
      <c r="M16" s="192">
        <f>(K16-L16)</f>
        <v>-3.4906346756001447</v>
      </c>
      <c r="N16" s="176">
        <v>8.023392196184977</v>
      </c>
      <c r="O16" s="177">
        <v>15.187353418999454</v>
      </c>
      <c r="P16" s="192">
        <f>(N16-O16)</f>
        <v>-7.1639612228144767</v>
      </c>
    </row>
    <row r="17" spans="1:16">
      <c r="A17" s="117"/>
      <c r="B17" s="193"/>
      <c r="C17" s="194"/>
      <c r="D17" s="195"/>
      <c r="E17" s="193"/>
      <c r="F17" s="194"/>
      <c r="G17" s="195"/>
      <c r="H17" s="193"/>
      <c r="I17" s="194"/>
      <c r="J17" s="195"/>
      <c r="K17" s="193"/>
      <c r="L17" s="194"/>
      <c r="M17" s="195"/>
      <c r="N17" s="193"/>
      <c r="O17" s="194"/>
      <c r="P17" s="195"/>
    </row>
    <row r="18" spans="1:16" ht="24.75">
      <c r="A18" s="197" t="s">
        <v>444</v>
      </c>
      <c r="B18" s="198"/>
      <c r="C18" s="199"/>
      <c r="D18" s="200"/>
      <c r="E18" s="198"/>
      <c r="F18" s="199"/>
      <c r="G18" s="200"/>
      <c r="H18" s="198"/>
      <c r="I18" s="199"/>
      <c r="J18" s="200"/>
      <c r="K18" s="198"/>
      <c r="L18" s="199"/>
      <c r="M18" s="200"/>
      <c r="N18" s="198"/>
      <c r="O18" s="199"/>
      <c r="P18" s="200"/>
    </row>
    <row r="19" spans="1:16">
      <c r="A19" s="119" t="s">
        <v>296</v>
      </c>
      <c r="B19" s="180">
        <f t="shared" ref="B19:C20" si="12">E19+H19+K19+N19</f>
        <v>3709.7309976530905</v>
      </c>
      <c r="C19" s="181">
        <f t="shared" si="12"/>
        <v>3402.961767922679</v>
      </c>
      <c r="D19" s="182">
        <f>IFERROR(IF(ABS(B19/C19-1)&gt;0.5,"n.s.",B19/C19-1),"n.s.")</f>
        <v>9.0147715622934443E-2</v>
      </c>
      <c r="E19" s="180">
        <v>1812.6641027848468</v>
      </c>
      <c r="F19" s="181">
        <v>1641.4513929782688</v>
      </c>
      <c r="G19" s="182">
        <f>IFERROR(IF(ABS(E19/F19-1)&gt;0.5,"n.s.",E19/F19-1),"n.s.")</f>
        <v>0.10430568370101279</v>
      </c>
      <c r="H19" s="180">
        <v>652.00068135654703</v>
      </c>
      <c r="I19" s="181">
        <v>666.05603138374397</v>
      </c>
      <c r="J19" s="182">
        <f>IFERROR(IF(ABS(H19/I19-1)&gt;0.5,"n.s.",H19/I19-1),"n.s.")</f>
        <v>-2.1102353803473028E-2</v>
      </c>
      <c r="K19" s="180">
        <v>1063.3204029715641</v>
      </c>
      <c r="L19" s="181">
        <v>933.13335108392391</v>
      </c>
      <c r="M19" s="182">
        <f>IFERROR(IF(ABS(K19/L19-1)&gt;0.5,"n.s.",K19/L19-1),"n.s.")</f>
        <v>0.13951602065922897</v>
      </c>
      <c r="N19" s="180">
        <v>181.74581054013302</v>
      </c>
      <c r="O19" s="181">
        <v>162.32099247674199</v>
      </c>
      <c r="P19" s="182">
        <f>IFERROR(IF(ABS(N19/O19-1)&gt;0.5,"n.s.",N19/O19-1),"n.s.")</f>
        <v>0.11966916765971791</v>
      </c>
    </row>
    <row r="20" spans="1:16">
      <c r="A20" s="120" t="s">
        <v>102</v>
      </c>
      <c r="B20" s="176">
        <f t="shared" si="12"/>
        <v>1306.1665053168299</v>
      </c>
      <c r="C20" s="177">
        <f t="shared" si="12"/>
        <v>1065.541881267209</v>
      </c>
      <c r="D20" s="178">
        <f>IFERROR(IF(ABS(B20/C20-1)&gt;0.5,"n.s.",B20/C20-1),"n.s.")</f>
        <v>0.22582371306086535</v>
      </c>
      <c r="E20" s="176">
        <v>546.32377063481192</v>
      </c>
      <c r="F20" s="177">
        <v>438.842389365651</v>
      </c>
      <c r="G20" s="178">
        <f>IFERROR(IF(ABS(E20/F20-1)&gt;0.5,"n.s.",E20/F20-1),"n.s.")</f>
        <v>0.24492023531392637</v>
      </c>
      <c r="H20" s="176">
        <v>175.30758606056298</v>
      </c>
      <c r="I20" s="177">
        <v>185.93249366823798</v>
      </c>
      <c r="J20" s="178">
        <f>IFERROR(IF(ABS(H20/I20-1)&gt;0.5,"n.s.",H20/I20-1),"n.s.")</f>
        <v>-5.7143898831546802E-2</v>
      </c>
      <c r="K20" s="176">
        <v>484.85064500189395</v>
      </c>
      <c r="L20" s="177">
        <v>358.48827635242498</v>
      </c>
      <c r="M20" s="178">
        <f>IFERROR(IF(ABS(K20/L20-1)&gt;0.5,"n.s.",K20/L20-1),"n.s.")</f>
        <v>0.35248675336106072</v>
      </c>
      <c r="N20" s="176">
        <v>99.684503619560999</v>
      </c>
      <c r="O20" s="177">
        <v>82.278721880894992</v>
      </c>
      <c r="P20" s="178">
        <f>IFERROR(IF(ABS(N20/O20-1)&gt;0.5,"n.s.",N20/O20-1),"n.s.")</f>
        <v>0.21154657414176015</v>
      </c>
    </row>
    <row r="21" spans="1:16">
      <c r="A21" s="121" t="s">
        <v>297</v>
      </c>
      <c r="B21" s="265">
        <f>E21+H21+K21+N21</f>
        <v>225.00815993834709</v>
      </c>
      <c r="C21" s="266">
        <f>F21+I21+L21+O21</f>
        <v>227.91550590401422</v>
      </c>
      <c r="D21" s="178">
        <f>IFERROR(IF(ABS(B21/C21-1)&gt;0.5,"n.s.",B21/C21-1),"n.s.")</f>
        <v>-1.2756244706279674E-2</v>
      </c>
      <c r="E21" s="265">
        <v>98.997212345372617</v>
      </c>
      <c r="F21" s="266">
        <v>101.95017592111917</v>
      </c>
      <c r="G21" s="178">
        <f>IFERROR(IF(ABS(E21/F21-1)&gt;0.5,"n.s.",E21/F21-1),"n.s.")</f>
        <v>-2.8964771753128837E-2</v>
      </c>
      <c r="H21" s="265">
        <v>49.252326437665026</v>
      </c>
      <c r="I21" s="266">
        <v>48.651726994967071</v>
      </c>
      <c r="J21" s="178">
        <f>IFERROR(IF(ABS(H21/I21-1)&gt;0.5,"n.s.",H21/I21-1),"n.s.")</f>
        <v>1.2344874062951261E-2</v>
      </c>
      <c r="K21" s="265">
        <v>67.22991916769459</v>
      </c>
      <c r="L21" s="266">
        <v>68.802523737823947</v>
      </c>
      <c r="M21" s="178">
        <f>IFERROR(IF(ABS(K21/L21-1)&gt;0.5,"n.s.",K21/L21-1),"n.s.")</f>
        <v>-2.2856786127815054E-2</v>
      </c>
      <c r="N21" s="265">
        <v>9.5287019876148449</v>
      </c>
      <c r="O21" s="266">
        <v>8.5110792501040571</v>
      </c>
      <c r="P21" s="178">
        <f>IFERROR(IF(ABS(N21/O21-1)&gt;0.5,"n.s.",N21/O21-1),"n.s.")</f>
        <v>0.11956447679632953</v>
      </c>
    </row>
    <row r="22" spans="1:16">
      <c r="A22" s="120" t="s">
        <v>298</v>
      </c>
      <c r="B22" s="184">
        <f>E22+H22+K22+N22</f>
        <v>29.137015489075257</v>
      </c>
      <c r="C22" s="185">
        <f>F22+I22+L22+O22</f>
        <v>29.458581096297582</v>
      </c>
      <c r="D22" s="202">
        <f>IFERROR(IF(ABS(B22/C22-1)&gt;0.5,"n.s.",B22/C22-1),"n.s.")</f>
        <v>-1.0915855253555984E-2</v>
      </c>
      <c r="E22" s="184">
        <v>13.093819490237344</v>
      </c>
      <c r="F22" s="185">
        <v>13.124309853877197</v>
      </c>
      <c r="G22" s="202">
        <f>IFERROR(IF(ABS(E22/F22-1)&gt;0.5,"n.s.",E22/F22-1),"n.s.")</f>
        <v>-2.3231974846162906E-3</v>
      </c>
      <c r="H22" s="184">
        <v>6.1877308118157544</v>
      </c>
      <c r="I22" s="185">
        <v>6.2388924142403974</v>
      </c>
      <c r="J22" s="202">
        <f>IFERROR(IF(ABS(H22/I22-1)&gt;0.5,"n.s.",H22/I22-1),"n.s.")</f>
        <v>-8.2004303052037875E-3</v>
      </c>
      <c r="K22" s="184">
        <v>8.4734751886696138</v>
      </c>
      <c r="L22" s="185">
        <v>8.9580107449051063</v>
      </c>
      <c r="M22" s="202">
        <f>IFERROR(IF(ABS(K22/L22-1)&gt;0.5,"n.s.",K22/L22-1),"n.s.")</f>
        <v>-5.4089637759261788E-2</v>
      </c>
      <c r="N22" s="184">
        <v>1.3819899983525434</v>
      </c>
      <c r="O22" s="185">
        <v>1.1373680832748809</v>
      </c>
      <c r="P22" s="202">
        <f>IFERROR(IF(ABS(N22/O22-1)&gt;0.5,"n.s.",N22/O22-1),"n.s.")</f>
        <v>0.21507717569611273</v>
      </c>
    </row>
    <row r="23" spans="1:16">
      <c r="A23" s="122" t="s">
        <v>299</v>
      </c>
      <c r="B23" s="203">
        <v>0.1646218216195289</v>
      </c>
      <c r="C23" s="204">
        <v>0.12874917100743938</v>
      </c>
      <c r="D23" s="205">
        <f>(B23-C23)*100</f>
        <v>3.5872650612089525</v>
      </c>
      <c r="E23" s="203">
        <v>0.16260035975669576</v>
      </c>
      <c r="F23" s="204">
        <v>0.12844007371176047</v>
      </c>
      <c r="G23" s="205">
        <f>(E23-F23)*100</f>
        <v>3.4160286044935289</v>
      </c>
      <c r="H23" s="203">
        <v>0.11069724461761474</v>
      </c>
      <c r="I23" s="204">
        <v>0.11576831873527031</v>
      </c>
      <c r="J23" s="205">
        <f>(H23-I23)*100</f>
        <v>-0.5071074117655574</v>
      </c>
      <c r="K23" s="203">
        <v>0.18848888891334253</v>
      </c>
      <c r="L23" s="204">
        <v>0.11957991951898454</v>
      </c>
      <c r="M23" s="205">
        <f>(K23-L23)*100</f>
        <v>6.8908969394357991</v>
      </c>
      <c r="N23" s="203">
        <v>0.27946524585039317</v>
      </c>
      <c r="O23" s="204">
        <v>0.27144836248387477</v>
      </c>
      <c r="P23" s="205">
        <f>(N23-O23)*100</f>
        <v>0.80168833665184014</v>
      </c>
    </row>
    <row r="24" spans="1:16">
      <c r="A24" s="137"/>
      <c r="B24" s="138"/>
      <c r="C24" s="139"/>
      <c r="D24" s="140"/>
      <c r="E24" s="138"/>
      <c r="F24" s="139"/>
      <c r="G24" s="140"/>
      <c r="H24" s="138"/>
      <c r="I24" s="139"/>
      <c r="J24" s="140"/>
      <c r="K24" s="138"/>
      <c r="L24" s="139"/>
      <c r="M24" s="140"/>
      <c r="N24" s="138"/>
      <c r="O24" s="139"/>
      <c r="P24" s="140"/>
    </row>
    <row r="25" spans="1:16">
      <c r="A25" s="123" t="s">
        <v>357</v>
      </c>
      <c r="B25" s="141"/>
      <c r="C25" s="142"/>
      <c r="D25" s="143"/>
      <c r="E25" s="141"/>
      <c r="F25" s="142"/>
      <c r="G25" s="143"/>
      <c r="H25" s="141"/>
      <c r="I25" s="142"/>
      <c r="J25" s="143"/>
      <c r="K25" s="141"/>
      <c r="L25" s="142"/>
      <c r="M25" s="143"/>
      <c r="N25" s="141"/>
      <c r="O25" s="142"/>
      <c r="P25" s="143"/>
    </row>
    <row r="26" spans="1:16" ht="24.75">
      <c r="A26" s="144" t="s">
        <v>278</v>
      </c>
      <c r="B26" s="145"/>
      <c r="C26" s="146"/>
      <c r="D26" s="147"/>
      <c r="E26" s="145"/>
      <c r="F26" s="146"/>
      <c r="G26" s="147"/>
      <c r="H26" s="145"/>
      <c r="I26" s="146"/>
      <c r="J26" s="147"/>
      <c r="K26" s="145"/>
      <c r="L26" s="146"/>
      <c r="M26" s="147"/>
      <c r="N26" s="145"/>
      <c r="O26" s="146"/>
      <c r="P26" s="147"/>
    </row>
    <row r="27" spans="1:16">
      <c r="A27" s="124" t="s">
        <v>279</v>
      </c>
      <c r="B27" s="210">
        <f t="shared" ref="B27:C30" si="13">E27+H27+K27+N27</f>
        <v>436.9262971768544</v>
      </c>
      <c r="C27" s="211">
        <f t="shared" si="13"/>
        <v>436.13122293384549</v>
      </c>
      <c r="D27" s="182">
        <f>IFERROR(IF(ABS(B27/C27-1)&gt;0.5,"n.s.",B27/C27-1),"n.s.")</f>
        <v>1.8230161043286675E-3</v>
      </c>
      <c r="E27" s="210">
        <f>E28+E30</f>
        <v>205.8232824914021</v>
      </c>
      <c r="F27" s="211">
        <f>F28+F30</f>
        <v>207.47395249686144</v>
      </c>
      <c r="G27" s="182">
        <f>IFERROR(IF(ABS(E27/F27-1)&gt;0.5,"n.s.",E27/F27-1),"n.s.")</f>
        <v>-7.9560348930274305E-3</v>
      </c>
      <c r="H27" s="210">
        <f>H28+H30</f>
        <v>71.786198111619299</v>
      </c>
      <c r="I27" s="211">
        <f>I28+I30</f>
        <v>70.513745494604208</v>
      </c>
      <c r="J27" s="182">
        <f>IFERROR(IF(ABS(H27/I27-1)&gt;0.5,"n.s.",H27/I27-1),"n.s.")</f>
        <v>1.8045454940589734E-2</v>
      </c>
      <c r="K27" s="210">
        <f>K28+K30</f>
        <v>146.28501533763534</v>
      </c>
      <c r="L27" s="211">
        <f>L28+L30</f>
        <v>145.4033958492698</v>
      </c>
      <c r="M27" s="182">
        <f>IFERROR(IF(ABS(K27/L27-1)&gt;0.5,"n.s.",K27/L27-1),"n.s.")</f>
        <v>6.0632661514965491E-3</v>
      </c>
      <c r="N27" s="210">
        <f>N28+N30</f>
        <v>13.03180123619769</v>
      </c>
      <c r="O27" s="211">
        <f>O28+O30</f>
        <v>12.740129093109999</v>
      </c>
      <c r="P27" s="182">
        <f>IFERROR(IF(ABS(N27/O27-1)&gt;0.5,"n.s.",N27/O27-1),"n.s.")</f>
        <v>2.2893970771884042E-2</v>
      </c>
    </row>
    <row r="28" spans="1:16">
      <c r="A28" s="115" t="s">
        <v>300</v>
      </c>
      <c r="B28" s="184">
        <f t="shared" si="13"/>
        <v>231.02660050890216</v>
      </c>
      <c r="C28" s="185">
        <f t="shared" si="13"/>
        <v>230.94978893233659</v>
      </c>
      <c r="D28" s="178">
        <f>IFERROR(IF(ABS(B28/C28-1)&gt;0.5,"n.s.",B28/C28-1),"n.s.")</f>
        <v>3.3258994052642876E-4</v>
      </c>
      <c r="E28" s="184">
        <v>109.29666186224604</v>
      </c>
      <c r="F28" s="185">
        <v>109.87563054934465</v>
      </c>
      <c r="G28" s="178">
        <f>IFERROR(IF(ABS(E28/F28-1)&gt;0.5,"n.s.",E28/F28-1),"n.s.")</f>
        <v>-5.2693093473406005E-3</v>
      </c>
      <c r="H28" s="184">
        <v>35.071245612781624</v>
      </c>
      <c r="I28" s="185">
        <v>35.580680173342706</v>
      </c>
      <c r="J28" s="178">
        <f>IFERROR(IF(ABS(H28/I28-1)&gt;0.5,"n.s.",H28/I28-1),"n.s.")</f>
        <v>-1.4317729680242475E-2</v>
      </c>
      <c r="K28" s="184">
        <v>78.238853824431089</v>
      </c>
      <c r="L28" s="185">
        <v>77.227331261539234</v>
      </c>
      <c r="M28" s="178">
        <f>IFERROR(IF(ABS(K28/L28-1)&gt;0.5,"n.s.",K28/L28-1),"n.s.")</f>
        <v>1.309798676670848E-2</v>
      </c>
      <c r="N28" s="184">
        <v>8.4198392094434009</v>
      </c>
      <c r="O28" s="185">
        <v>8.2661469481100003</v>
      </c>
      <c r="P28" s="178">
        <f>IFERROR(IF(ABS(N28/O28-1)&gt;0.5,"n.s.",N28/O28-1),"n.s.")</f>
        <v>1.8592974731539424E-2</v>
      </c>
    </row>
    <row r="29" spans="1:16">
      <c r="A29" s="125" t="s">
        <v>301</v>
      </c>
      <c r="B29" s="184">
        <f t="shared" si="13"/>
        <v>197.71380681591205</v>
      </c>
      <c r="C29" s="185">
        <f t="shared" si="13"/>
        <v>198.26411533161863</v>
      </c>
      <c r="D29" s="178">
        <f>IFERROR(IF(ABS(B29/C29-1)&gt;0.5,"n.s.",B29/C29-1),"n.s.")</f>
        <v>-2.7756334765175472E-3</v>
      </c>
      <c r="E29" s="184">
        <v>97.529642976434033</v>
      </c>
      <c r="F29" s="185">
        <v>98.185553131484909</v>
      </c>
      <c r="G29" s="178">
        <f>IFERROR(IF(ABS(E29/F29-1)&gt;0.5,"n.s.",E29/F29-1),"n.s.")</f>
        <v>-6.6803122672488557E-3</v>
      </c>
      <c r="H29" s="184">
        <v>24.031486891964388</v>
      </c>
      <c r="I29" s="185">
        <v>24.580679055643721</v>
      </c>
      <c r="J29" s="178">
        <f>IFERROR(IF(ABS(H29/I29-1)&gt;0.5,"n.s.",H29/I29-1),"n.s.")</f>
        <v>-2.2342432543711155E-2</v>
      </c>
      <c r="K29" s="184">
        <v>68.698140323329994</v>
      </c>
      <c r="L29" s="185">
        <v>68.19880481349</v>
      </c>
      <c r="M29" s="178">
        <f>IFERROR(IF(ABS(K29/L29-1)&gt;0.5,"n.s.",K29/L29-1),"n.s.")</f>
        <v>7.3217633535598292E-3</v>
      </c>
      <c r="N29" s="184">
        <v>7.4545366241836222</v>
      </c>
      <c r="O29" s="185">
        <v>7.2990783310000005</v>
      </c>
      <c r="P29" s="178">
        <f>IFERROR(IF(ABS(N29/O29-1)&gt;0.5,"n.s.",N29/O29-1),"n.s.")</f>
        <v>2.1298345645007322E-2</v>
      </c>
    </row>
    <row r="30" spans="1:16">
      <c r="A30" s="115" t="s">
        <v>239</v>
      </c>
      <c r="B30" s="184">
        <f t="shared" si="13"/>
        <v>205.89969666795227</v>
      </c>
      <c r="C30" s="185">
        <f t="shared" si="13"/>
        <v>205.18143400150888</v>
      </c>
      <c r="D30" s="178">
        <f>IFERROR(IF(ABS(B30/C30-1)&gt;0.5,"n.s.",B30/C30-1),"n.s.")</f>
        <v>3.5006221198263798E-3</v>
      </c>
      <c r="E30" s="184">
        <v>96.526620629156042</v>
      </c>
      <c r="F30" s="185">
        <v>97.598321947516808</v>
      </c>
      <c r="G30" s="178">
        <f>IFERROR(IF(ABS(E30/F30-1)&gt;0.5,"n.s.",E30/F30-1),"n.s.")</f>
        <v>-1.0980735088222837E-2</v>
      </c>
      <c r="H30" s="184">
        <v>36.714952498837675</v>
      </c>
      <c r="I30" s="185">
        <v>34.933065321261502</v>
      </c>
      <c r="J30" s="178">
        <f>IFERROR(IF(ABS(H30/I30-1)&gt;0.5,"n.s.",H30/I30-1),"n.s.")</f>
        <v>5.1008612075380988E-2</v>
      </c>
      <c r="K30" s="184">
        <v>68.046161513204268</v>
      </c>
      <c r="L30" s="185">
        <v>68.176064587730565</v>
      </c>
      <c r="M30" s="178">
        <f>IFERROR(IF(ABS(K30/L30-1)&gt;0.5,"n.s.",K30/L30-1),"n.s.")</f>
        <v>-1.9054058827220333E-3</v>
      </c>
      <c r="N30" s="184">
        <v>4.6119620267542887</v>
      </c>
      <c r="O30" s="185">
        <v>4.4739821449999999</v>
      </c>
      <c r="P30" s="178">
        <f>IFERROR(IF(ABS(N30/O30-1)&gt;0.5,"n.s.",N30/O30-1),"n.s.")</f>
        <v>3.0840507914965842E-2</v>
      </c>
    </row>
    <row r="31" spans="1:16">
      <c r="A31" s="126"/>
      <c r="B31" s="214"/>
      <c r="C31" s="215"/>
      <c r="D31" s="186"/>
      <c r="E31" s="214"/>
      <c r="F31" s="215"/>
      <c r="G31" s="186"/>
      <c r="H31" s="214"/>
      <c r="I31" s="215"/>
      <c r="J31" s="186"/>
      <c r="K31" s="214"/>
      <c r="L31" s="215"/>
      <c r="M31" s="186"/>
      <c r="N31" s="214"/>
      <c r="O31" s="215"/>
      <c r="P31" s="186"/>
    </row>
    <row r="32" spans="1:16">
      <c r="A32" s="124" t="s">
        <v>281</v>
      </c>
      <c r="B32" s="210">
        <f t="shared" ref="B32:C35" si="14">E32+H32+K32+N32</f>
        <v>485.11160498899648</v>
      </c>
      <c r="C32" s="211">
        <f t="shared" si="14"/>
        <v>485.54442447733959</v>
      </c>
      <c r="D32" s="182">
        <f>IFERROR(IF(ABS(B32/C32-1)&gt;0.5,"n.s.",B32/C32-1),"n.s.")</f>
        <v>-8.914106856627857E-4</v>
      </c>
      <c r="E32" s="210">
        <f>E33+E34+E35</f>
        <v>224.41230139593699</v>
      </c>
      <c r="F32" s="211">
        <f>F33+F34+F35</f>
        <v>227.90799809124442</v>
      </c>
      <c r="G32" s="182">
        <f>IFERROR(IF(ABS(E32/F32-1)&gt;0.5,"n.s.",E32/F32-1),"n.s.")</f>
        <v>-1.5338192273129048E-2</v>
      </c>
      <c r="H32" s="210">
        <f>H33+H34+H35</f>
        <v>67.04844958944804</v>
      </c>
      <c r="I32" s="211">
        <f>I33+I34+I35</f>
        <v>67.418490396170327</v>
      </c>
      <c r="J32" s="182">
        <f>IFERROR(IF(ABS(H32/I32-1)&gt;0.5,"n.s.",H32/I32-1),"n.s.")</f>
        <v>-5.4887139202883795E-3</v>
      </c>
      <c r="K32" s="210">
        <f>K33+K34+K35</f>
        <v>160.23990309922948</v>
      </c>
      <c r="L32" s="211">
        <f>L33+L34+L35</f>
        <v>158.47697206366485</v>
      </c>
      <c r="M32" s="182">
        <f>IFERROR(IF(ABS(K32/L32-1)&gt;0.5,"n.s.",K32/L32-1),"n.s.")</f>
        <v>1.1124209483611258E-2</v>
      </c>
      <c r="N32" s="210">
        <f>N33+N34+N35</f>
        <v>33.41095090438192</v>
      </c>
      <c r="O32" s="211">
        <f>O33+O34+O35</f>
        <v>31.740963926260001</v>
      </c>
      <c r="P32" s="182">
        <f>IFERROR(IF(ABS(N32/O32-1)&gt;0.5,"n.s.",N32/O32-1),"n.s.")</f>
        <v>5.2612988754897394E-2</v>
      </c>
    </row>
    <row r="33" spans="1:16">
      <c r="A33" s="125" t="s">
        <v>302</v>
      </c>
      <c r="B33" s="184">
        <f t="shared" si="14"/>
        <v>243.43449107563634</v>
      </c>
      <c r="C33" s="185">
        <f t="shared" si="14"/>
        <v>240.75165839975449</v>
      </c>
      <c r="D33" s="178">
        <f>IFERROR(IF(ABS(B33/C33-1)&gt;0.5,"n.s.",B33/C33-1),"n.s.")</f>
        <v>1.1143568828203776E-2</v>
      </c>
      <c r="E33" s="184">
        <v>119.71774370558106</v>
      </c>
      <c r="F33" s="185">
        <v>118.60823839222819</v>
      </c>
      <c r="G33" s="178">
        <f>IFERROR(IF(ABS(E33/F33-1)&gt;0.5,"n.s.",E33/F33-1),"n.s.")</f>
        <v>9.3543697165774375E-3</v>
      </c>
      <c r="H33" s="184">
        <v>53.98953425140089</v>
      </c>
      <c r="I33" s="185">
        <v>53.754114237553182</v>
      </c>
      <c r="J33" s="178">
        <f>IFERROR(IF(ABS(H33/I33-1)&gt;0.5,"n.s.",H33/I33-1),"n.s.")</f>
        <v>4.379572004615806E-3</v>
      </c>
      <c r="K33" s="184">
        <v>57.38026949483438</v>
      </c>
      <c r="L33" s="185">
        <v>57.361612415073139</v>
      </c>
      <c r="M33" s="178">
        <f>IFERROR(IF(ABS(K33/L33-1)&gt;0.5,"n.s.",K33/L33-1),"n.s.")</f>
        <v>3.2525375378633647E-4</v>
      </c>
      <c r="N33" s="184">
        <v>12.34694362382</v>
      </c>
      <c r="O33" s="185">
        <v>11.0276933549</v>
      </c>
      <c r="P33" s="178">
        <f>IFERROR(IF(ABS(N33/O33-1)&gt;0.5,"n.s.",N33/O33-1),"n.s.")</f>
        <v>0.11963066313716531</v>
      </c>
    </row>
    <row r="34" spans="1:16">
      <c r="A34" s="125" t="s">
        <v>303</v>
      </c>
      <c r="B34" s="184">
        <f t="shared" si="14"/>
        <v>163.25184558155414</v>
      </c>
      <c r="C34" s="185">
        <f t="shared" si="14"/>
        <v>161.01123746124745</v>
      </c>
      <c r="D34" s="178">
        <f>IFERROR(IF(ABS(B34/C34-1)&gt;0.5,"n.s.",B34/C34-1),"n.s.")</f>
        <v>1.3915849326019636E-2</v>
      </c>
      <c r="E34" s="184">
        <v>68.807040710675906</v>
      </c>
      <c r="F34" s="185">
        <v>70.469776482788205</v>
      </c>
      <c r="G34" s="178">
        <f>IFERROR(IF(ABS(E34/F34-1)&gt;0.5,"n.s.",E34/F34-1),"n.s.")</f>
        <v>-2.3595019809923956E-2</v>
      </c>
      <c r="H34" s="184">
        <v>0.12664075109758299</v>
      </c>
      <c r="I34" s="185">
        <v>0.14454312441758199</v>
      </c>
      <c r="J34" s="178">
        <f>IFERROR(IF(ABS(H34/I34-1)&gt;0.5,"n.s.",H34/I34-1),"n.s.")</f>
        <v>-0.12385489377052228</v>
      </c>
      <c r="K34" s="184">
        <v>79.446347012344503</v>
      </c>
      <c r="L34" s="185">
        <v>76.333964854041653</v>
      </c>
      <c r="M34" s="178">
        <f>IFERROR(IF(ABS(K34/L34-1)&gt;0.5,"n.s.",K34/L34-1),"n.s.")</f>
        <v>4.0773228067663592E-2</v>
      </c>
      <c r="N34" s="184">
        <v>14.871817107436167</v>
      </c>
      <c r="O34" s="185">
        <v>14.062953</v>
      </c>
      <c r="P34" s="178">
        <f>IFERROR(IF(ABS(N34/O34-1)&gt;0.5,"n.s.",N34/O34-1),"n.s.")</f>
        <v>5.7517372591387117E-2</v>
      </c>
    </row>
    <row r="35" spans="1:16">
      <c r="A35" s="125" t="s">
        <v>304</v>
      </c>
      <c r="B35" s="184">
        <f t="shared" si="14"/>
        <v>78.42526833180591</v>
      </c>
      <c r="C35" s="185">
        <f t="shared" si="14"/>
        <v>83.781528616337681</v>
      </c>
      <c r="D35" s="178">
        <f>IFERROR(IF(ABS(B35/C35-1)&gt;0.5,"n.s.",B35/C35-1),"n.s.")</f>
        <v>-6.3931279041944844E-2</v>
      </c>
      <c r="E35" s="184">
        <v>35.887516979680001</v>
      </c>
      <c r="F35" s="185">
        <v>38.829983216228051</v>
      </c>
      <c r="G35" s="178">
        <f>IFERROR(IF(ABS(E35/F35-1)&gt;0.5,"n.s.",E35/F35-1),"n.s.")</f>
        <v>-7.5778200061603851E-2</v>
      </c>
      <c r="H35" s="184">
        <v>12.932274586949561</v>
      </c>
      <c r="I35" s="185">
        <v>13.519833034199563</v>
      </c>
      <c r="J35" s="178">
        <f>IFERROR(IF(ABS(H35/I35-1)&gt;0.5,"n.s.",H35/I35-1),"n.s.")</f>
        <v>-4.3459001732027547E-2</v>
      </c>
      <c r="K35" s="184">
        <v>23.413286592050596</v>
      </c>
      <c r="L35" s="185">
        <v>24.78139479455006</v>
      </c>
      <c r="M35" s="178">
        <f>IFERROR(IF(ABS(K35/L35-1)&gt;0.5,"n.s.",K35/L35-1),"n.s.")</f>
        <v>-5.5207070217062171E-2</v>
      </c>
      <c r="N35" s="184">
        <v>6.1921901731257503</v>
      </c>
      <c r="O35" s="185">
        <v>6.6503175713600005</v>
      </c>
      <c r="P35" s="178">
        <f>IFERROR(IF(ABS(N35/O35-1)&gt;0.5,"n.s.",N35/O35-1),"n.s.")</f>
        <v>-6.8888048325271511E-2</v>
      </c>
    </row>
    <row r="36" spans="1:16">
      <c r="A36" s="126"/>
      <c r="B36" s="214"/>
      <c r="C36" s="215"/>
      <c r="D36" s="186"/>
      <c r="E36" s="214"/>
      <c r="F36" s="215"/>
      <c r="G36" s="186"/>
      <c r="H36" s="214"/>
      <c r="I36" s="215"/>
      <c r="J36" s="186"/>
      <c r="K36" s="214"/>
      <c r="L36" s="215"/>
      <c r="M36" s="186"/>
      <c r="N36" s="214"/>
      <c r="O36" s="215"/>
      <c r="P36" s="186"/>
    </row>
    <row r="37" spans="1:16">
      <c r="A37" s="124" t="s">
        <v>280</v>
      </c>
      <c r="B37" s="216"/>
      <c r="C37" s="217"/>
      <c r="D37" s="218"/>
      <c r="E37" s="216"/>
      <c r="F37" s="217"/>
      <c r="G37" s="218"/>
      <c r="H37" s="216"/>
      <c r="I37" s="217"/>
      <c r="J37" s="218"/>
      <c r="K37" s="216"/>
      <c r="L37" s="217"/>
      <c r="M37" s="218"/>
      <c r="N37" s="216"/>
      <c r="O37" s="217"/>
      <c r="P37" s="218"/>
    </row>
    <row r="38" spans="1:16">
      <c r="A38" s="126" t="s">
        <v>305</v>
      </c>
      <c r="B38" s="184">
        <f>E38+H38+K38+N38</f>
        <v>175.87781648706289</v>
      </c>
      <c r="C38" s="185">
        <f>F38+I38+L38+O38</f>
        <v>163.94028689486564</v>
      </c>
      <c r="D38" s="178">
        <f>IFERROR(IF(ABS(B38/C38-1)&gt;0.5,"n.s.",B38/C38-1),"n.s.")</f>
        <v>7.2816327324428443E-2</v>
      </c>
      <c r="E38" s="184">
        <v>126.11276272897994</v>
      </c>
      <c r="F38" s="185">
        <v>115.94821553970392</v>
      </c>
      <c r="G38" s="178">
        <f>IFERROR(IF(ABS(E38/F38-1)&gt;0.5,"n.s.",E38/F38-1),"n.s.")</f>
        <v>8.7664541812593866E-2</v>
      </c>
      <c r="H38" s="184">
        <v>22.938353168912954</v>
      </c>
      <c r="I38" s="185">
        <v>22.577845180241695</v>
      </c>
      <c r="J38" s="178">
        <f>IFERROR(IF(ABS(H38/I38-1)&gt;0.5,"n.s.",H38/I38-1),"n.s.")</f>
        <v>1.596733371999326E-2</v>
      </c>
      <c r="K38" s="184">
        <v>25.799842409990003</v>
      </c>
      <c r="L38" s="185">
        <v>24.407221334919999</v>
      </c>
      <c r="M38" s="178">
        <f>IFERROR(IF(ABS(K38/L38-1)&gt;0.5,"n.s.",K38/L38-1),"n.s.")</f>
        <v>5.7057747621501953E-2</v>
      </c>
      <c r="N38" s="184">
        <v>1.02685817918</v>
      </c>
      <c r="O38" s="185">
        <v>1.00700484</v>
      </c>
      <c r="P38" s="178">
        <f>IFERROR(IF(ABS(N38/O38-1)&gt;0.5,"n.s.",N38/O38-1),"n.s.")</f>
        <v>1.9715237098562488E-2</v>
      </c>
    </row>
    <row r="39" spans="1:16">
      <c r="A39" s="127" t="s">
        <v>306</v>
      </c>
      <c r="B39" s="219">
        <f>E39+H39+K39+N39</f>
        <v>125.51408426562881</v>
      </c>
      <c r="C39" s="220">
        <f>F39+I39+L39+O39</f>
        <v>113.49652497213847</v>
      </c>
      <c r="D39" s="221">
        <f>IFERROR(IF(ABS(B39/C39-1)&gt;0.5,"n.s.",B39/C39-1),"n.s.")</f>
        <v>0.10588482155238199</v>
      </c>
      <c r="E39" s="219">
        <v>49.738534999999999</v>
      </c>
      <c r="F39" s="220">
        <v>48.27121799999999</v>
      </c>
      <c r="G39" s="221">
        <f>IFERROR(IF(ABS(E39/F39-1)&gt;0.5,"n.s.",E39/F39-1),"n.s.")</f>
        <v>3.0397347752857851E-2</v>
      </c>
      <c r="H39" s="219">
        <v>20.154846918918789</v>
      </c>
      <c r="I39" s="220">
        <v>17.610223825418473</v>
      </c>
      <c r="J39" s="221">
        <f>IFERROR(IF(ABS(H39/I39-1)&gt;0.5,"n.s.",H39/I39-1),"n.s.")</f>
        <v>0.14449691944445497</v>
      </c>
      <c r="K39" s="219">
        <v>52.951007309609999</v>
      </c>
      <c r="L39" s="220">
        <v>45.400385086720007</v>
      </c>
      <c r="M39" s="221">
        <f>IFERROR(IF(ABS(K39/L39-1)&gt;0.5,"n.s.",K39/L39-1),"n.s.")</f>
        <v>0.1663118541498585</v>
      </c>
      <c r="N39" s="219">
        <v>2.6696950371000105</v>
      </c>
      <c r="O39" s="220">
        <v>2.2146980600000004</v>
      </c>
      <c r="P39" s="221">
        <f>IFERROR(IF(ABS(N39/O39-1)&gt;0.5,"n.s.",N39/O39-1),"n.s.")</f>
        <v>0.20544424782672643</v>
      </c>
    </row>
    <row r="40" spans="1:16">
      <c r="A40" s="113" t="s">
        <v>346</v>
      </c>
      <c r="B40" s="148"/>
      <c r="C40" s="148"/>
      <c r="D40" s="149"/>
      <c r="E40" s="150"/>
      <c r="F40" s="150"/>
      <c r="G40" s="150"/>
      <c r="H40" s="150"/>
      <c r="I40" s="150"/>
      <c r="J40" s="150"/>
      <c r="K40" s="150"/>
      <c r="L40" s="150"/>
      <c r="M40" s="150"/>
      <c r="N40" s="150"/>
      <c r="O40" s="150"/>
      <c r="P40" s="150"/>
    </row>
    <row r="42" spans="1:16">
      <c r="A42" s="136"/>
      <c r="B42" s="433" t="s">
        <v>292</v>
      </c>
      <c r="C42" s="434"/>
      <c r="D42" s="435"/>
      <c r="E42" s="426" t="s">
        <v>293</v>
      </c>
      <c r="F42" s="427"/>
      <c r="G42" s="436"/>
      <c r="H42" s="437" t="s">
        <v>307</v>
      </c>
      <c r="I42" s="427"/>
      <c r="J42" s="436"/>
      <c r="K42" s="437" t="s">
        <v>308</v>
      </c>
      <c r="L42" s="427"/>
      <c r="M42" s="436"/>
      <c r="N42" s="437" t="s">
        <v>309</v>
      </c>
      <c r="O42" s="427"/>
      <c r="P42" s="436"/>
    </row>
    <row r="43" spans="1:16">
      <c r="A43" s="109" t="s">
        <v>9</v>
      </c>
      <c r="B43" s="167" t="s">
        <v>437</v>
      </c>
      <c r="C43" s="168" t="s">
        <v>438</v>
      </c>
      <c r="D43" s="169" t="s">
        <v>283</v>
      </c>
      <c r="E43" s="167" t="s">
        <v>437</v>
      </c>
      <c r="F43" s="168" t="s">
        <v>438</v>
      </c>
      <c r="G43" s="170" t="s">
        <v>283</v>
      </c>
      <c r="H43" s="171" t="s">
        <v>437</v>
      </c>
      <c r="I43" s="168" t="s">
        <v>438</v>
      </c>
      <c r="J43" s="170" t="s">
        <v>283</v>
      </c>
      <c r="K43" s="171" t="s">
        <v>437</v>
      </c>
      <c r="L43" s="168" t="s">
        <v>438</v>
      </c>
      <c r="M43" s="170" t="s">
        <v>283</v>
      </c>
      <c r="N43" s="171" t="s">
        <v>437</v>
      </c>
      <c r="O43" s="168" t="s">
        <v>438</v>
      </c>
      <c r="P43" s="170" t="s">
        <v>283</v>
      </c>
    </row>
    <row r="44" spans="1:16">
      <c r="A44" s="110" t="s">
        <v>443</v>
      </c>
      <c r="B44" s="172">
        <v>7656.8244052686914</v>
      </c>
      <c r="C44" s="173">
        <v>7050.0366991417823</v>
      </c>
      <c r="D44" s="174">
        <v>8.6068730138777028E-2</v>
      </c>
      <c r="E44" s="172">
        <v>3704.9600744169989</v>
      </c>
      <c r="F44" s="173">
        <v>3397.1461962791473</v>
      </c>
      <c r="G44" s="174">
        <v>9.0609547058939199E-2</v>
      </c>
      <c r="H44" s="172">
        <v>1407.6723804902851</v>
      </c>
      <c r="I44" s="173">
        <v>1421.0684327661731</v>
      </c>
      <c r="J44" s="174">
        <v>-9.4267467822165552E-3</v>
      </c>
      <c r="K44" s="172">
        <v>2178.7096995207412</v>
      </c>
      <c r="L44" s="173">
        <v>1907.2401051488739</v>
      </c>
      <c r="M44" s="174">
        <v>0.14233634959698849</v>
      </c>
      <c r="N44" s="172">
        <v>365.48225084066598</v>
      </c>
      <c r="O44" s="173">
        <v>324.58196494758801</v>
      </c>
      <c r="P44" s="174">
        <v>0.12600911421459404</v>
      </c>
    </row>
    <row r="45" spans="1:16">
      <c r="A45" s="111" t="s">
        <v>273</v>
      </c>
      <c r="B45" s="176">
        <v>4634.8286968031998</v>
      </c>
      <c r="C45" s="177">
        <v>4126.9202786012456</v>
      </c>
      <c r="D45" s="178">
        <v>0.12307202075977619</v>
      </c>
      <c r="E45" s="176">
        <v>1923.8424439679989</v>
      </c>
      <c r="F45" s="177">
        <v>1682.9544958981471</v>
      </c>
      <c r="G45" s="178">
        <v>0.14313396390512412</v>
      </c>
      <c r="H45" s="176">
        <v>810.91490643440511</v>
      </c>
      <c r="I45" s="177">
        <v>834.39534943617309</v>
      </c>
      <c r="J45" s="178">
        <v>-2.8140668590296514E-2</v>
      </c>
      <c r="K45" s="176">
        <v>1583.6367104075182</v>
      </c>
      <c r="L45" s="177">
        <v>1335.059157808997</v>
      </c>
      <c r="M45" s="178">
        <v>0.18619216320456444</v>
      </c>
      <c r="N45" s="176">
        <v>316.43463599327799</v>
      </c>
      <c r="O45" s="177">
        <v>274.511275457929</v>
      </c>
      <c r="P45" s="178">
        <v>0.15271999470846542</v>
      </c>
    </row>
    <row r="46" spans="1:16">
      <c r="A46" s="111" t="s">
        <v>274</v>
      </c>
      <c r="B46" s="176">
        <v>3021.9957084654916</v>
      </c>
      <c r="C46" s="177">
        <v>2923.1164205405362</v>
      </c>
      <c r="D46" s="178">
        <v>3.3826667740681771E-2</v>
      </c>
      <c r="E46" s="316">
        <v>1781.117630449</v>
      </c>
      <c r="F46" s="317">
        <v>1714.1917003810001</v>
      </c>
      <c r="G46" s="178">
        <v>3.9042267007315834E-2</v>
      </c>
      <c r="H46" s="316">
        <v>596.75747405588004</v>
      </c>
      <c r="I46" s="317">
        <v>586.67308333000005</v>
      </c>
      <c r="J46" s="178">
        <v>1.7189114367818226E-2</v>
      </c>
      <c r="K46" s="316">
        <v>595.072989113223</v>
      </c>
      <c r="L46" s="317">
        <v>572.18094733987698</v>
      </c>
      <c r="M46" s="178">
        <v>4.0008395735253499E-2</v>
      </c>
      <c r="N46" s="316">
        <v>49.047614847388004</v>
      </c>
      <c r="O46" s="317">
        <v>50.070689489659003</v>
      </c>
      <c r="P46" s="178">
        <v>-2.0432605436405904E-2</v>
      </c>
    </row>
    <row r="47" spans="1:16">
      <c r="A47" s="112" t="s">
        <v>33</v>
      </c>
      <c r="B47" s="176">
        <v>-5009.6168863136709</v>
      </c>
      <c r="C47" s="177">
        <v>-4854.2773843504419</v>
      </c>
      <c r="D47" s="178">
        <v>3.2000540896987673E-2</v>
      </c>
      <c r="E47" s="176">
        <v>-2385.9911304361431</v>
      </c>
      <c r="F47" s="177">
        <v>-2313.2078460742327</v>
      </c>
      <c r="G47" s="178">
        <v>3.1464221637252043E-2</v>
      </c>
      <c r="H47" s="176">
        <v>-881.43609109082399</v>
      </c>
      <c r="I47" s="177">
        <v>-864.37591988089707</v>
      </c>
      <c r="J47" s="178">
        <v>1.9736981118444019E-2</v>
      </c>
      <c r="K47" s="176">
        <v>-1567.6681923659739</v>
      </c>
      <c r="L47" s="177">
        <v>-1513.7624592636648</v>
      </c>
      <c r="M47" s="178">
        <v>3.5610430667259552E-2</v>
      </c>
      <c r="N47" s="176">
        <v>-174.52147242072999</v>
      </c>
      <c r="O47" s="177">
        <v>-162.93115913164701</v>
      </c>
      <c r="P47" s="178">
        <v>7.1136259944717617E-2</v>
      </c>
    </row>
    <row r="48" spans="1:16">
      <c r="A48" s="110" t="s">
        <v>294</v>
      </c>
      <c r="B48" s="180">
        <v>2647.2075189550205</v>
      </c>
      <c r="C48" s="181">
        <v>2195.7593147913403</v>
      </c>
      <c r="D48" s="182">
        <v>0.20560004055206771</v>
      </c>
      <c r="E48" s="180">
        <v>1318.9689439808558</v>
      </c>
      <c r="F48" s="181">
        <v>1083.9383502049145</v>
      </c>
      <c r="G48" s="182">
        <v>0.21683022261506801</v>
      </c>
      <c r="H48" s="180">
        <v>526.23628939946116</v>
      </c>
      <c r="I48" s="181">
        <v>556.69251288527607</v>
      </c>
      <c r="J48" s="182">
        <v>-5.4709238548877992E-2</v>
      </c>
      <c r="K48" s="180">
        <v>611.04150715476726</v>
      </c>
      <c r="L48" s="181">
        <v>393.47764588520909</v>
      </c>
      <c r="M48" s="182" t="s">
        <v>238</v>
      </c>
      <c r="N48" s="180">
        <v>190.96077841993599</v>
      </c>
      <c r="O48" s="181">
        <v>161.650805815941</v>
      </c>
      <c r="P48" s="182">
        <v>0.18131658828455177</v>
      </c>
    </row>
    <row r="49" spans="1:16">
      <c r="A49" s="112" t="s">
        <v>152</v>
      </c>
      <c r="B49" s="176">
        <v>-421.12271416524999</v>
      </c>
      <c r="C49" s="177">
        <v>-366.66954221846902</v>
      </c>
      <c r="D49" s="178">
        <v>0.14850748610675901</v>
      </c>
      <c r="E49" s="176">
        <v>-281.534428123564</v>
      </c>
      <c r="F49" s="177">
        <v>-245.23395779399999</v>
      </c>
      <c r="G49" s="178">
        <v>0.14802383265394647</v>
      </c>
      <c r="H49" s="176">
        <v>-78.730124807589988</v>
      </c>
      <c r="I49" s="177">
        <v>-105.45306793216001</v>
      </c>
      <c r="J49" s="178">
        <v>-0.25341076982000565</v>
      </c>
      <c r="K49" s="176">
        <v>-45.541236842242</v>
      </c>
      <c r="L49" s="177">
        <v>-11.897924439795998</v>
      </c>
      <c r="M49" s="178" t="s">
        <v>238</v>
      </c>
      <c r="N49" s="176">
        <v>-15.316924391854</v>
      </c>
      <c r="O49" s="177">
        <v>-4.0845920525129999</v>
      </c>
      <c r="P49" s="178" t="s">
        <v>238</v>
      </c>
    </row>
    <row r="50" spans="1:16">
      <c r="A50" s="112" t="s">
        <v>375</v>
      </c>
      <c r="B50" s="176">
        <v>0</v>
      </c>
      <c r="C50" s="177">
        <v>0</v>
      </c>
      <c r="D50" s="178" t="s">
        <v>238</v>
      </c>
      <c r="E50" s="176">
        <v>0</v>
      </c>
      <c r="F50" s="177">
        <v>0</v>
      </c>
      <c r="G50" s="178" t="s">
        <v>238</v>
      </c>
      <c r="H50" s="176">
        <v>0</v>
      </c>
      <c r="I50" s="177">
        <v>0</v>
      </c>
      <c r="J50" s="178" t="s">
        <v>238</v>
      </c>
      <c r="K50" s="176">
        <v>0</v>
      </c>
      <c r="L50" s="177">
        <v>0</v>
      </c>
      <c r="M50" s="178" t="s">
        <v>238</v>
      </c>
      <c r="N50" s="176">
        <v>0</v>
      </c>
      <c r="O50" s="177">
        <v>0</v>
      </c>
      <c r="P50" s="178" t="s">
        <v>238</v>
      </c>
    </row>
    <row r="51" spans="1:16">
      <c r="A51" s="110" t="s">
        <v>36</v>
      </c>
      <c r="B51" s="180">
        <v>2226.0848047897707</v>
      </c>
      <c r="C51" s="181">
        <v>1829.0897725728714</v>
      </c>
      <c r="D51" s="182">
        <v>0.21704513259536196</v>
      </c>
      <c r="E51" s="180">
        <v>1037.4345158572919</v>
      </c>
      <c r="F51" s="181">
        <v>838.70439241091458</v>
      </c>
      <c r="G51" s="182">
        <v>0.23694894797809951</v>
      </c>
      <c r="H51" s="180">
        <v>447.5061645918712</v>
      </c>
      <c r="I51" s="181">
        <v>451.23944495311605</v>
      </c>
      <c r="J51" s="182">
        <v>-8.2733909967306341E-3</v>
      </c>
      <c r="K51" s="180">
        <v>565.50027031252523</v>
      </c>
      <c r="L51" s="181">
        <v>381.5797214454131</v>
      </c>
      <c r="M51" s="182">
        <v>0.48199770200163239</v>
      </c>
      <c r="N51" s="180">
        <v>175.64385402808199</v>
      </c>
      <c r="O51" s="181">
        <v>157.56621376342801</v>
      </c>
      <c r="P51" s="182">
        <v>0.1147304351159697</v>
      </c>
    </row>
    <row r="52" spans="1:16">
      <c r="A52" s="112" t="s">
        <v>81</v>
      </c>
      <c r="B52" s="176">
        <v>3.7437140376700002</v>
      </c>
      <c r="C52" s="177">
        <v>19.455627005794003</v>
      </c>
      <c r="D52" s="178" t="s">
        <v>238</v>
      </c>
      <c r="E52" s="176">
        <v>-0.40555930438299997</v>
      </c>
      <c r="F52" s="177">
        <v>-0.21070695350300001</v>
      </c>
      <c r="G52" s="178" t="s">
        <v>238</v>
      </c>
      <c r="H52" s="176">
        <v>0.20668890226299999</v>
      </c>
      <c r="I52" s="177">
        <v>-0.17340856590499998</v>
      </c>
      <c r="J52" s="178" t="s">
        <v>238</v>
      </c>
      <c r="K52" s="176">
        <v>3.7073593088229999</v>
      </c>
      <c r="L52" s="177">
        <v>19.822657029474001</v>
      </c>
      <c r="M52" s="178" t="s">
        <v>238</v>
      </c>
      <c r="N52" s="176">
        <v>0.23522513096700001</v>
      </c>
      <c r="O52" s="177">
        <v>1.7085495728000003E-2</v>
      </c>
      <c r="P52" s="178" t="s">
        <v>238</v>
      </c>
    </row>
    <row r="53" spans="1:16">
      <c r="A53" s="113" t="s">
        <v>37</v>
      </c>
      <c r="B53" s="176">
        <v>5.79421623</v>
      </c>
      <c r="C53" s="177">
        <v>-0.19981762809100012</v>
      </c>
      <c r="D53" s="178" t="s">
        <v>238</v>
      </c>
      <c r="E53" s="176">
        <v>0</v>
      </c>
      <c r="F53" s="177">
        <v>2.1749999999999999E-3</v>
      </c>
      <c r="G53" s="178" t="s">
        <v>238</v>
      </c>
      <c r="H53" s="176">
        <v>5.3544929999999998E-2</v>
      </c>
      <c r="I53" s="177">
        <v>0.55887666000000003</v>
      </c>
      <c r="J53" s="178" t="s">
        <v>238</v>
      </c>
      <c r="K53" s="176">
        <v>5.6547130299999999</v>
      </c>
      <c r="L53" s="177">
        <v>-1.3818932180910002</v>
      </c>
      <c r="M53" s="178" t="s">
        <v>238</v>
      </c>
      <c r="N53" s="176">
        <v>8.5958270000000003E-2</v>
      </c>
      <c r="O53" s="177">
        <v>0.62102393</v>
      </c>
      <c r="P53" s="178" t="s">
        <v>238</v>
      </c>
    </row>
    <row r="54" spans="1:16">
      <c r="A54" s="114" t="s">
        <v>102</v>
      </c>
      <c r="B54" s="180">
        <v>2235.6227350574409</v>
      </c>
      <c r="C54" s="181">
        <v>1848.3455819505743</v>
      </c>
      <c r="D54" s="182">
        <v>0.20952637693334908</v>
      </c>
      <c r="E54" s="180">
        <v>1037.028956552909</v>
      </c>
      <c r="F54" s="181">
        <v>838.4958604574116</v>
      </c>
      <c r="G54" s="182">
        <v>0.23677289949552605</v>
      </c>
      <c r="H54" s="180">
        <v>447.7663984241342</v>
      </c>
      <c r="I54" s="181">
        <v>451.62491304721107</v>
      </c>
      <c r="J54" s="182">
        <v>-8.5436266060758825E-3</v>
      </c>
      <c r="K54" s="180">
        <v>574.86234265134829</v>
      </c>
      <c r="L54" s="181">
        <v>400.02048525679606</v>
      </c>
      <c r="M54" s="182">
        <v>0.4370822591305823</v>
      </c>
      <c r="N54" s="180">
        <v>175.96503742904898</v>
      </c>
      <c r="O54" s="181">
        <v>158.20432318915601</v>
      </c>
      <c r="P54" s="182">
        <v>0.11226440518099801</v>
      </c>
    </row>
    <row r="55" spans="1:16">
      <c r="A55" s="113"/>
      <c r="B55" s="184"/>
      <c r="C55" s="185"/>
      <c r="D55" s="186"/>
      <c r="E55" s="184"/>
      <c r="F55" s="185"/>
      <c r="G55" s="186"/>
      <c r="H55" s="184"/>
      <c r="I55" s="185"/>
      <c r="J55" s="186"/>
      <c r="K55" s="184"/>
      <c r="L55" s="185"/>
      <c r="M55" s="186"/>
      <c r="N55" s="184"/>
      <c r="O55" s="185"/>
      <c r="P55" s="186"/>
    </row>
    <row r="56" spans="1:16">
      <c r="A56" s="116" t="s">
        <v>295</v>
      </c>
      <c r="B56" s="188">
        <v>0.65426822154450004</v>
      </c>
      <c r="C56" s="189">
        <v>0.68854639933170347</v>
      </c>
      <c r="D56" s="190">
        <v>-3.4278177787203434</v>
      </c>
      <c r="E56" s="188">
        <v>0.64399914776722533</v>
      </c>
      <c r="F56" s="189">
        <v>0.68092678749235491</v>
      </c>
      <c r="G56" s="190">
        <v>-3.692763972512958</v>
      </c>
      <c r="H56" s="188">
        <v>0.62616564998158464</v>
      </c>
      <c r="I56" s="189">
        <v>0.60825777277900039</v>
      </c>
      <c r="J56" s="190">
        <v>1.7907877202584244</v>
      </c>
      <c r="K56" s="188">
        <v>0.71953973157177376</v>
      </c>
      <c r="L56" s="189">
        <v>0.79369265315732473</v>
      </c>
      <c r="M56" s="190">
        <v>-7.4152921585550979</v>
      </c>
      <c r="N56" s="188">
        <v>0.47751011716520703</v>
      </c>
      <c r="O56" s="189">
        <v>0.50197231124026365</v>
      </c>
      <c r="P56" s="190">
        <v>-2.4462194075056622</v>
      </c>
    </row>
    <row r="57" spans="1:16">
      <c r="A57" s="116" t="s">
        <v>196</v>
      </c>
      <c r="B57" s="176">
        <v>18.085692524615517</v>
      </c>
      <c r="C57" s="177">
        <v>15.77498960903189</v>
      </c>
      <c r="D57" s="192">
        <v>2.3107029155836276</v>
      </c>
      <c r="E57" s="176">
        <v>24.511999944214782</v>
      </c>
      <c r="F57" s="177">
        <v>21.256994784301416</v>
      </c>
      <c r="G57" s="192">
        <v>3.2550051599133667</v>
      </c>
      <c r="H57" s="176">
        <v>21.615903085914049</v>
      </c>
      <c r="I57" s="177">
        <v>29.139627271896209</v>
      </c>
      <c r="J57" s="192">
        <v>-7.5237241859821609</v>
      </c>
      <c r="K57" s="176">
        <v>6.069171081128955</v>
      </c>
      <c r="L57" s="177">
        <v>1.5972189844012479</v>
      </c>
      <c r="M57" s="192">
        <v>4.4719520967277067</v>
      </c>
      <c r="N57" s="176">
        <v>23.443766093568584</v>
      </c>
      <c r="O57" s="177">
        <v>6.3915306203643496</v>
      </c>
      <c r="P57" s="192">
        <v>17.052235473204234</v>
      </c>
    </row>
    <row r="58" spans="1:16">
      <c r="A58" s="117"/>
      <c r="B58" s="193"/>
      <c r="C58" s="194"/>
      <c r="D58" s="195"/>
      <c r="E58" s="193"/>
      <c r="F58" s="194"/>
      <c r="G58" s="195"/>
      <c r="H58" s="193"/>
      <c r="I58" s="194"/>
      <c r="J58" s="195"/>
      <c r="K58" s="193"/>
      <c r="L58" s="194"/>
      <c r="M58" s="195"/>
      <c r="N58" s="193"/>
      <c r="O58" s="194"/>
      <c r="P58" s="195"/>
    </row>
    <row r="59" spans="1:16" ht="24.75">
      <c r="A59" s="197" t="s">
        <v>444</v>
      </c>
      <c r="B59" s="198"/>
      <c r="C59" s="199"/>
      <c r="D59" s="200"/>
      <c r="E59" s="198"/>
      <c r="F59" s="199"/>
      <c r="G59" s="200"/>
      <c r="H59" s="198"/>
      <c r="I59" s="199"/>
      <c r="J59" s="200"/>
      <c r="K59" s="198"/>
      <c r="L59" s="199"/>
      <c r="M59" s="200"/>
      <c r="N59" s="198"/>
      <c r="O59" s="199"/>
      <c r="P59" s="200"/>
    </row>
    <row r="60" spans="1:16">
      <c r="A60" s="119" t="s">
        <v>296</v>
      </c>
      <c r="B60" s="180">
        <v>7267.9651970153527</v>
      </c>
      <c r="C60" s="181">
        <v>6700.1146487770075</v>
      </c>
      <c r="D60" s="182">
        <v>8.475236290799848E-2</v>
      </c>
      <c r="E60" s="180">
        <v>3498.055344698209</v>
      </c>
      <c r="F60" s="181">
        <v>3209.6999366071282</v>
      </c>
      <c r="G60" s="182">
        <v>8.9838743118116016E-2</v>
      </c>
      <c r="H60" s="180">
        <v>1353.1617015670611</v>
      </c>
      <c r="I60" s="181">
        <v>1371.0112700364132</v>
      </c>
      <c r="J60" s="182">
        <v>-1.3019271875772453E-2</v>
      </c>
      <c r="K60" s="180">
        <v>2062.1411668212058</v>
      </c>
      <c r="L60" s="181">
        <v>1804.4699991702039</v>
      </c>
      <c r="M60" s="182">
        <v>0.14279603859831069</v>
      </c>
      <c r="N60" s="180">
        <v>354.60698392887701</v>
      </c>
      <c r="O60" s="181">
        <v>314.93344296326302</v>
      </c>
      <c r="P60" s="182">
        <v>0.12597436649572313</v>
      </c>
    </row>
    <row r="61" spans="1:16">
      <c r="A61" s="120" t="s">
        <v>102</v>
      </c>
      <c r="B61" s="176">
        <v>2055.3342282193053</v>
      </c>
      <c r="C61" s="177">
        <v>1693.5527882882889</v>
      </c>
      <c r="D61" s="178">
        <v>0.21362277127285578</v>
      </c>
      <c r="E61" s="176">
        <v>926.23810003405094</v>
      </c>
      <c r="F61" s="177">
        <v>742.83687290107503</v>
      </c>
      <c r="G61" s="178">
        <v>0.24689300413524284</v>
      </c>
      <c r="H61" s="176">
        <v>427.18717954826303</v>
      </c>
      <c r="I61" s="177">
        <v>432.27486128615101</v>
      </c>
      <c r="J61" s="178">
        <v>-1.1769552647013848E-2</v>
      </c>
      <c r="K61" s="176">
        <v>531.65396909891604</v>
      </c>
      <c r="L61" s="177">
        <v>365.41104821445197</v>
      </c>
      <c r="M61" s="178">
        <v>0.45494771353191177</v>
      </c>
      <c r="N61" s="176">
        <v>170.25497953807499</v>
      </c>
      <c r="O61" s="177">
        <v>153.03000588661101</v>
      </c>
      <c r="P61" s="178">
        <v>0.11255945232222619</v>
      </c>
    </row>
    <row r="62" spans="1:16">
      <c r="A62" s="120" t="s">
        <v>297</v>
      </c>
      <c r="B62" s="267">
        <v>225.00815993834709</v>
      </c>
      <c r="C62" s="315">
        <v>227.91550590401422</v>
      </c>
      <c r="D62" s="331">
        <v>-1.2756244706279674E-2</v>
      </c>
      <c r="E62" s="267">
        <v>98.997212345372617</v>
      </c>
      <c r="F62" s="315">
        <v>101.95017592111917</v>
      </c>
      <c r="G62" s="331">
        <v>-2.8964771753128837E-2</v>
      </c>
      <c r="H62" s="267">
        <v>49.252326437665026</v>
      </c>
      <c r="I62" s="315">
        <v>48.651726994967071</v>
      </c>
      <c r="J62" s="331">
        <v>1.2344874062951261E-2</v>
      </c>
      <c r="K62" s="267">
        <v>67.22991916769459</v>
      </c>
      <c r="L62" s="315">
        <v>68.802523737823947</v>
      </c>
      <c r="M62" s="331">
        <v>-2.2856786127815054E-2</v>
      </c>
      <c r="N62" s="267">
        <v>9.5287019876148449</v>
      </c>
      <c r="O62" s="315">
        <v>8.5110792501040571</v>
      </c>
      <c r="P62" s="331">
        <v>0.11956447679632953</v>
      </c>
    </row>
    <row r="63" spans="1:16">
      <c r="A63" s="120" t="s">
        <v>298</v>
      </c>
      <c r="B63" s="184">
        <v>29.137015489075257</v>
      </c>
      <c r="C63" s="185">
        <v>29.458581096297582</v>
      </c>
      <c r="D63" s="202">
        <v>-1.0915855253555984E-2</v>
      </c>
      <c r="E63" s="184">
        <v>13.093819490237344</v>
      </c>
      <c r="F63" s="185">
        <v>13.124309853877197</v>
      </c>
      <c r="G63" s="202">
        <v>-2.3231974846162906E-3</v>
      </c>
      <c r="H63" s="184">
        <v>6.1877308118157544</v>
      </c>
      <c r="I63" s="185">
        <v>6.2388924142403974</v>
      </c>
      <c r="J63" s="202">
        <v>-8.2004303052037875E-3</v>
      </c>
      <c r="K63" s="184">
        <v>8.4734751886696138</v>
      </c>
      <c r="L63" s="185">
        <v>8.9580107449051063</v>
      </c>
      <c r="M63" s="202">
        <v>-5.4089637759261788E-2</v>
      </c>
      <c r="N63" s="184">
        <v>1.3819899983525434</v>
      </c>
      <c r="O63" s="185">
        <v>1.1373680832748809</v>
      </c>
      <c r="P63" s="202">
        <v>0.21507717569611273</v>
      </c>
    </row>
    <row r="64" spans="1:16">
      <c r="A64" s="122" t="s">
        <v>299</v>
      </c>
      <c r="B64" s="203">
        <v>0.15576573568680768</v>
      </c>
      <c r="C64" s="204">
        <v>0.12963400333478453</v>
      </c>
      <c r="D64" s="205">
        <v>2.6131732352023151</v>
      </c>
      <c r="E64" s="203">
        <v>0.14578309654960067</v>
      </c>
      <c r="F64" s="204">
        <v>0.11782981201465123</v>
      </c>
      <c r="G64" s="205">
        <v>2.7953284534949443</v>
      </c>
      <c r="H64" s="203">
        <v>0.14002086818602413</v>
      </c>
      <c r="I64" s="204">
        <v>0.13999622966658118</v>
      </c>
      <c r="J64" s="205">
        <v>2.4638519442954365E-3</v>
      </c>
      <c r="K64" s="203">
        <v>0.16697492909586864</v>
      </c>
      <c r="L64" s="204">
        <v>0.12122911324725485</v>
      </c>
      <c r="M64" s="205">
        <v>4.5745815848613782</v>
      </c>
      <c r="N64" s="203">
        <v>0.25211596585011692</v>
      </c>
      <c r="O64" s="204">
        <v>0.27520178156972275</v>
      </c>
      <c r="P64" s="205">
        <v>-2.3085815719605831</v>
      </c>
    </row>
    <row r="65" spans="1:16">
      <c r="A65" s="137"/>
      <c r="B65" s="318"/>
      <c r="C65" s="319"/>
      <c r="D65" s="320"/>
      <c r="E65" s="318"/>
      <c r="F65" s="319"/>
      <c r="G65" s="320"/>
      <c r="H65" s="318"/>
      <c r="I65" s="319"/>
      <c r="J65" s="320"/>
      <c r="K65" s="318"/>
      <c r="L65" s="319"/>
      <c r="M65" s="320"/>
      <c r="N65" s="318"/>
      <c r="O65" s="319"/>
      <c r="P65" s="320"/>
    </row>
    <row r="66" spans="1:16">
      <c r="A66" s="123" t="s">
        <v>357</v>
      </c>
      <c r="B66" s="222"/>
      <c r="C66" s="223"/>
      <c r="D66" s="224"/>
      <c r="E66" s="222"/>
      <c r="F66" s="223"/>
      <c r="G66" s="224"/>
      <c r="H66" s="222"/>
      <c r="I66" s="223"/>
      <c r="J66" s="224"/>
      <c r="K66" s="222"/>
      <c r="L66" s="223"/>
      <c r="M66" s="224"/>
      <c r="N66" s="222"/>
      <c r="O66" s="223"/>
      <c r="P66" s="224"/>
    </row>
    <row r="67" spans="1:16" ht="24.75">
      <c r="A67" s="144" t="s">
        <v>278</v>
      </c>
      <c r="B67" s="321"/>
      <c r="C67" s="322"/>
      <c r="D67" s="323"/>
      <c r="E67" s="321"/>
      <c r="F67" s="322"/>
      <c r="G67" s="323"/>
      <c r="H67" s="321"/>
      <c r="I67" s="322"/>
      <c r="J67" s="323"/>
      <c r="K67" s="321"/>
      <c r="L67" s="322"/>
      <c r="M67" s="323"/>
      <c r="N67" s="321"/>
      <c r="O67" s="322"/>
      <c r="P67" s="323"/>
    </row>
    <row r="68" spans="1:16">
      <c r="A68" s="124" t="s">
        <v>279</v>
      </c>
      <c r="B68" s="210">
        <v>435.16800221073726</v>
      </c>
      <c r="C68" s="211">
        <v>435.41803313874959</v>
      </c>
      <c r="D68" s="182">
        <v>-5.7423190815031333E-4</v>
      </c>
      <c r="E68" s="210">
        <v>205.47475412991506</v>
      </c>
      <c r="F68" s="211">
        <v>207.42992107215568</v>
      </c>
      <c r="G68" s="182">
        <v>-9.4256746188535745E-3</v>
      </c>
      <c r="H68" s="210">
        <v>71.194886112466207</v>
      </c>
      <c r="I68" s="211">
        <v>70.40784459646656</v>
      </c>
      <c r="J68" s="182">
        <v>1.1178321400271196E-2</v>
      </c>
      <c r="K68" s="210">
        <v>145.5635163885018</v>
      </c>
      <c r="L68" s="211">
        <v>144.82544814079972</v>
      </c>
      <c r="M68" s="182">
        <v>5.0962607551161554E-3</v>
      </c>
      <c r="N68" s="210">
        <v>12.934845579854173</v>
      </c>
      <c r="O68" s="211">
        <v>12.754819329327633</v>
      </c>
      <c r="P68" s="182">
        <v>1.4114370880393245E-2</v>
      </c>
    </row>
    <row r="69" spans="1:16">
      <c r="A69" s="115" t="s">
        <v>300</v>
      </c>
      <c r="B69" s="184">
        <v>230.84237219067353</v>
      </c>
      <c r="C69" s="185">
        <v>231.08035156059339</v>
      </c>
      <c r="D69" s="178">
        <v>-1.0298554953402927E-3</v>
      </c>
      <c r="E69" s="184">
        <v>109.29694562388202</v>
      </c>
      <c r="F69" s="185">
        <v>109.8656645199904</v>
      </c>
      <c r="G69" s="178">
        <v>-5.1764934804076068E-3</v>
      </c>
      <c r="H69" s="184">
        <v>35.094490585922152</v>
      </c>
      <c r="I69" s="185">
        <v>35.764127853518218</v>
      </c>
      <c r="J69" s="178">
        <v>-1.8723713055124658E-2</v>
      </c>
      <c r="K69" s="184">
        <v>78.049239074761232</v>
      </c>
      <c r="L69" s="185">
        <v>77.185758911747101</v>
      </c>
      <c r="M69" s="178">
        <v>1.118703987870906E-2</v>
      </c>
      <c r="N69" s="184">
        <v>8.4016969061081372</v>
      </c>
      <c r="O69" s="185">
        <v>8.2648002753376666</v>
      </c>
      <c r="P69" s="178">
        <v>1.6563815967697737E-2</v>
      </c>
    </row>
    <row r="70" spans="1:16">
      <c r="A70" s="125" t="s">
        <v>301</v>
      </c>
      <c r="B70" s="184">
        <v>197.77924709051297</v>
      </c>
      <c r="C70" s="185">
        <v>198.36665760636606</v>
      </c>
      <c r="D70" s="178">
        <v>-2.9612361419061317E-3</v>
      </c>
      <c r="E70" s="184">
        <v>97.573209921338531</v>
      </c>
      <c r="F70" s="185">
        <v>98.154491111127257</v>
      </c>
      <c r="G70" s="178">
        <v>-5.9221048696652678E-3</v>
      </c>
      <c r="H70" s="184">
        <v>24.134154293192349</v>
      </c>
      <c r="I70" s="185">
        <v>24.711986772225963</v>
      </c>
      <c r="J70" s="178">
        <v>-2.3382680007058121E-2</v>
      </c>
      <c r="K70" s="184">
        <v>68.632542812824994</v>
      </c>
      <c r="L70" s="185">
        <v>68.217093326905015</v>
      </c>
      <c r="M70" s="178">
        <v>6.090108294838803E-3</v>
      </c>
      <c r="N70" s="184">
        <v>7.4393400631570854</v>
      </c>
      <c r="O70" s="185">
        <v>7.2830863961078327</v>
      </c>
      <c r="P70" s="178">
        <v>2.145432012625248E-2</v>
      </c>
    </row>
    <row r="71" spans="1:16">
      <c r="A71" s="115" t="s">
        <v>239</v>
      </c>
      <c r="B71" s="184">
        <v>204.32563002006373</v>
      </c>
      <c r="C71" s="185">
        <v>204.33768157815621</v>
      </c>
      <c r="D71" s="178">
        <v>-5.8978637710871418E-5</v>
      </c>
      <c r="E71" s="184">
        <v>96.177808506033031</v>
      </c>
      <c r="F71" s="185">
        <v>97.564256552165276</v>
      </c>
      <c r="G71" s="178">
        <v>-1.4210614574723279E-2</v>
      </c>
      <c r="H71" s="184">
        <v>36.100395526544048</v>
      </c>
      <c r="I71" s="185">
        <v>34.643716742948335</v>
      </c>
      <c r="J71" s="178">
        <v>4.2047416401769899E-2</v>
      </c>
      <c r="K71" s="184">
        <v>67.514277313740578</v>
      </c>
      <c r="L71" s="185">
        <v>67.639689229052635</v>
      </c>
      <c r="M71" s="178">
        <v>-1.8541172607604572E-3</v>
      </c>
      <c r="N71" s="184">
        <v>4.5331486737460347</v>
      </c>
      <c r="O71" s="185">
        <v>4.4900190539899665</v>
      </c>
      <c r="P71" s="178">
        <v>9.6056651959510742E-3</v>
      </c>
    </row>
    <row r="72" spans="1:16">
      <c r="A72" s="126"/>
      <c r="B72" s="214"/>
      <c r="C72" s="215"/>
      <c r="D72" s="186"/>
      <c r="E72" s="214"/>
      <c r="F72" s="215"/>
      <c r="G72" s="186"/>
      <c r="H72" s="214"/>
      <c r="I72" s="215"/>
      <c r="J72" s="186"/>
      <c r="K72" s="214"/>
      <c r="L72" s="215"/>
      <c r="M72" s="186"/>
      <c r="N72" s="214"/>
      <c r="O72" s="215"/>
      <c r="P72" s="186"/>
    </row>
    <row r="73" spans="1:16">
      <c r="A73" s="124" t="s">
        <v>281</v>
      </c>
      <c r="B73" s="210">
        <v>482.1255567362989</v>
      </c>
      <c r="C73" s="211">
        <v>484.85244825787697</v>
      </c>
      <c r="D73" s="182">
        <v>-5.6241677883159813E-3</v>
      </c>
      <c r="E73" s="210">
        <v>223.61921321418237</v>
      </c>
      <c r="F73" s="211">
        <v>228.04092156343935</v>
      </c>
      <c r="G73" s="182">
        <v>-1.9389977548511572E-2</v>
      </c>
      <c r="H73" s="210">
        <v>66.733855684799025</v>
      </c>
      <c r="I73" s="211">
        <v>67.67761920005016</v>
      </c>
      <c r="J73" s="182">
        <v>-1.3944986930781944E-2</v>
      </c>
      <c r="K73" s="210">
        <v>158.946221821341</v>
      </c>
      <c r="L73" s="211">
        <v>157.59447929711925</v>
      </c>
      <c r="M73" s="182">
        <v>8.5773469365844068E-3</v>
      </c>
      <c r="N73" s="210">
        <v>32.826266015976529</v>
      </c>
      <c r="O73" s="211">
        <v>31.539428197268197</v>
      </c>
      <c r="P73" s="182">
        <v>4.0800924184788867E-2</v>
      </c>
    </row>
    <row r="74" spans="1:16">
      <c r="A74" s="125" t="s">
        <v>302</v>
      </c>
      <c r="B74" s="184">
        <v>241.94026483051067</v>
      </c>
      <c r="C74" s="185">
        <v>238.71193200813045</v>
      </c>
      <c r="D74" s="178">
        <v>1.3523969226097554E-2</v>
      </c>
      <c r="E74" s="184">
        <v>118.53043424226456</v>
      </c>
      <c r="F74" s="185">
        <v>117.19344569115553</v>
      </c>
      <c r="G74" s="178">
        <v>1.1408390146940839E-2</v>
      </c>
      <c r="H74" s="184">
        <v>54.171007475075456</v>
      </c>
      <c r="I74" s="185">
        <v>54.005059997301593</v>
      </c>
      <c r="J74" s="178">
        <v>3.0728135064039819E-3</v>
      </c>
      <c r="K74" s="184">
        <v>57.132045859338312</v>
      </c>
      <c r="L74" s="185">
        <v>56.522032900613347</v>
      </c>
      <c r="M74" s="178">
        <v>1.079248086843565E-2</v>
      </c>
      <c r="N74" s="184">
        <v>12.106777253832341</v>
      </c>
      <c r="O74" s="185">
        <v>10.99139341906</v>
      </c>
      <c r="P74" s="178">
        <v>0.10147792843427594</v>
      </c>
    </row>
    <row r="75" spans="1:16">
      <c r="A75" s="125" t="s">
        <v>303</v>
      </c>
      <c r="B75" s="184">
        <v>163.14891854771227</v>
      </c>
      <c r="C75" s="185">
        <v>159.35273155406344</v>
      </c>
      <c r="D75" s="178">
        <v>2.3822541079949522E-2</v>
      </c>
      <c r="E75" s="184">
        <v>69.090390764499332</v>
      </c>
      <c r="F75" s="185">
        <v>70.080411384726048</v>
      </c>
      <c r="G75" s="178">
        <v>-1.4126923639071087E-2</v>
      </c>
      <c r="H75" s="184">
        <v>0.12895555716379151</v>
      </c>
      <c r="I75" s="185">
        <v>0.14827387900379102</v>
      </c>
      <c r="J75" s="178">
        <v>-0.13028809908929129</v>
      </c>
      <c r="K75" s="184">
        <v>79.134098530712819</v>
      </c>
      <c r="L75" s="185">
        <v>75.615284290333605</v>
      </c>
      <c r="M75" s="178">
        <v>4.6535753629759924E-2</v>
      </c>
      <c r="N75" s="184">
        <v>14.795473695336309</v>
      </c>
      <c r="O75" s="185">
        <v>13.508762000000001</v>
      </c>
      <c r="P75" s="178">
        <v>9.5250156552932674E-2</v>
      </c>
    </row>
    <row r="76" spans="1:16">
      <c r="A76" s="125" t="s">
        <v>304</v>
      </c>
      <c r="B76" s="184">
        <v>77.03637335807602</v>
      </c>
      <c r="C76" s="185">
        <v>86.787784695683072</v>
      </c>
      <c r="D76" s="178">
        <v>-0.11235926083146242</v>
      </c>
      <c r="E76" s="184">
        <v>35.9983882074185</v>
      </c>
      <c r="F76" s="185">
        <v>40.767064487557782</v>
      </c>
      <c r="G76" s="178">
        <v>-0.1169737468243438</v>
      </c>
      <c r="H76" s="184">
        <v>12.433892652559779</v>
      </c>
      <c r="I76" s="185">
        <v>13.524285323744781</v>
      </c>
      <c r="J76" s="178">
        <v>-8.0624790521875767E-2</v>
      </c>
      <c r="K76" s="184">
        <v>22.68007743128986</v>
      </c>
      <c r="L76" s="185">
        <v>25.457162106172301</v>
      </c>
      <c r="M76" s="178">
        <v>-0.10908854110683119</v>
      </c>
      <c r="N76" s="184">
        <v>5.9240150668078755</v>
      </c>
      <c r="O76" s="185">
        <v>7.0392727782081961</v>
      </c>
      <c r="P76" s="178">
        <v>-0.15843365451796043</v>
      </c>
    </row>
    <row r="77" spans="1:16">
      <c r="A77" s="126"/>
      <c r="B77" s="214"/>
      <c r="C77" s="215"/>
      <c r="D77" s="186"/>
      <c r="E77" s="214"/>
      <c r="F77" s="215"/>
      <c r="G77" s="186"/>
      <c r="H77" s="214"/>
      <c r="I77" s="215"/>
      <c r="J77" s="186"/>
      <c r="K77" s="214"/>
      <c r="L77" s="215"/>
      <c r="M77" s="186"/>
      <c r="N77" s="214"/>
      <c r="O77" s="215"/>
      <c r="P77" s="186"/>
    </row>
    <row r="78" spans="1:16">
      <c r="A78" s="124" t="s">
        <v>280</v>
      </c>
      <c r="B78" s="216"/>
      <c r="C78" s="217"/>
      <c r="D78" s="218"/>
      <c r="E78" s="216"/>
      <c r="F78" s="217"/>
      <c r="G78" s="218"/>
      <c r="H78" s="216"/>
      <c r="I78" s="217"/>
      <c r="J78" s="218"/>
      <c r="K78" s="216"/>
      <c r="L78" s="217"/>
      <c r="M78" s="218"/>
      <c r="N78" s="216"/>
      <c r="O78" s="217"/>
      <c r="P78" s="218"/>
    </row>
    <row r="79" spans="1:16">
      <c r="A79" s="126" t="s">
        <v>305</v>
      </c>
      <c r="B79" s="184">
        <v>175.87781648706289</v>
      </c>
      <c r="C79" s="185">
        <v>163.94028689486564</v>
      </c>
      <c r="D79" s="178">
        <v>7.2816327324428443E-2</v>
      </c>
      <c r="E79" s="184">
        <v>126.11276272897994</v>
      </c>
      <c r="F79" s="185">
        <v>115.94821553970392</v>
      </c>
      <c r="G79" s="178">
        <v>8.7664541812593866E-2</v>
      </c>
      <c r="H79" s="184">
        <v>22.938353168912954</v>
      </c>
      <c r="I79" s="185">
        <v>22.577845180241695</v>
      </c>
      <c r="J79" s="178">
        <v>1.596733371999326E-2</v>
      </c>
      <c r="K79" s="184">
        <v>25.799842409990003</v>
      </c>
      <c r="L79" s="185">
        <v>24.407221334919999</v>
      </c>
      <c r="M79" s="178">
        <v>5.7057747621501953E-2</v>
      </c>
      <c r="N79" s="184">
        <v>1.02685817918</v>
      </c>
      <c r="O79" s="185">
        <v>1.00700484</v>
      </c>
      <c r="P79" s="178">
        <v>1.9715237098562488E-2</v>
      </c>
    </row>
    <row r="80" spans="1:16">
      <c r="A80" s="127" t="s">
        <v>306</v>
      </c>
      <c r="B80" s="219">
        <v>125.51408426562881</v>
      </c>
      <c r="C80" s="220">
        <v>113.49652497213847</v>
      </c>
      <c r="D80" s="221">
        <v>0.10588482155238199</v>
      </c>
      <c r="E80" s="219">
        <v>49.738534999999999</v>
      </c>
      <c r="F80" s="220">
        <v>48.27121799999999</v>
      </c>
      <c r="G80" s="221">
        <v>3.0397347752857851E-2</v>
      </c>
      <c r="H80" s="219">
        <v>20.154846918918789</v>
      </c>
      <c r="I80" s="220">
        <v>17.610223825418473</v>
      </c>
      <c r="J80" s="221">
        <v>0.14449691944445497</v>
      </c>
      <c r="K80" s="219">
        <v>52.951007309609999</v>
      </c>
      <c r="L80" s="220">
        <v>45.400385086720007</v>
      </c>
      <c r="M80" s="221">
        <v>0.1663118541498585</v>
      </c>
      <c r="N80" s="219">
        <v>2.6696950371000105</v>
      </c>
      <c r="O80" s="220">
        <v>2.2146980600000004</v>
      </c>
      <c r="P80" s="221">
        <v>0.20544424782672643</v>
      </c>
    </row>
    <row r="81" spans="1:16">
      <c r="A81" s="113" t="s">
        <v>346</v>
      </c>
      <c r="B81" s="148"/>
      <c r="C81" s="148"/>
      <c r="D81" s="149"/>
      <c r="E81" s="150"/>
      <c r="F81" s="150"/>
      <c r="G81" s="150"/>
      <c r="H81" s="150"/>
      <c r="I81" s="150"/>
      <c r="J81" s="150"/>
      <c r="K81" s="150"/>
      <c r="L81" s="150"/>
      <c r="M81" s="150"/>
      <c r="N81" s="150"/>
      <c r="O81" s="150"/>
      <c r="P81" s="150"/>
    </row>
  </sheetData>
  <mergeCells count="10">
    <mergeCell ref="B42:D42"/>
    <mergeCell ref="E42:G42"/>
    <mergeCell ref="H42:J42"/>
    <mergeCell ref="K42:M42"/>
    <mergeCell ref="N42:P42"/>
    <mergeCell ref="B1:D1"/>
    <mergeCell ref="E1:G1"/>
    <mergeCell ref="H1:J1"/>
    <mergeCell ref="K1:M1"/>
    <mergeCell ref="N1:P1"/>
  </mergeCells>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1:M67"/>
  <sheetViews>
    <sheetView showGridLines="0" zoomScale="98" zoomScaleNormal="98" workbookViewId="0">
      <selection activeCell="N55" sqref="N55"/>
    </sheetView>
  </sheetViews>
  <sheetFormatPr baseColWidth="10" defaultColWidth="49.42578125" defaultRowHeight="15"/>
  <cols>
    <col min="1" max="1" width="46.42578125" style="104" bestFit="1" customWidth="1"/>
    <col min="2" max="13" width="9.7109375" style="104" customWidth="1"/>
    <col min="14" max="16384" width="49.42578125" style="104"/>
  </cols>
  <sheetData>
    <row r="1" spans="1:13">
      <c r="A1" s="151"/>
      <c r="B1" s="439" t="s">
        <v>439</v>
      </c>
      <c r="C1" s="440"/>
      <c r="D1" s="441"/>
      <c r="E1" s="426" t="s">
        <v>311</v>
      </c>
      <c r="F1" s="427"/>
      <c r="G1" s="428"/>
      <c r="H1" s="426" t="s">
        <v>312</v>
      </c>
      <c r="I1" s="427"/>
      <c r="J1" s="428"/>
      <c r="K1" s="427" t="s">
        <v>358</v>
      </c>
      <c r="L1" s="427"/>
      <c r="M1" s="427"/>
    </row>
    <row r="2" spans="1:13">
      <c r="A2" s="152"/>
      <c r="B2" s="153"/>
      <c r="C2" s="154"/>
      <c r="D2" s="155"/>
      <c r="E2" s="153"/>
      <c r="F2" s="154"/>
      <c r="G2" s="155"/>
      <c r="H2" s="153"/>
      <c r="I2" s="154"/>
      <c r="J2" s="155"/>
      <c r="K2" s="438" t="s">
        <v>359</v>
      </c>
      <c r="L2" s="438"/>
      <c r="M2" s="438"/>
    </row>
    <row r="3" spans="1:13">
      <c r="A3" s="156" t="s">
        <v>9</v>
      </c>
      <c r="B3" s="226" t="s">
        <v>392</v>
      </c>
      <c r="C3" s="227" t="s">
        <v>340</v>
      </c>
      <c r="D3" s="228" t="s">
        <v>283</v>
      </c>
      <c r="E3" s="226" t="str">
        <f>B3</f>
        <v xml:space="preserve">2Q26 </v>
      </c>
      <c r="F3" s="227" t="str">
        <f>C3</f>
        <v>2Q25</v>
      </c>
      <c r="G3" s="228" t="s">
        <v>283</v>
      </c>
      <c r="H3" s="226" t="str">
        <f>E3</f>
        <v xml:space="preserve">2Q26 </v>
      </c>
      <c r="I3" s="227" t="str">
        <f>F3</f>
        <v>2Q25</v>
      </c>
      <c r="J3" s="228" t="s">
        <v>283</v>
      </c>
      <c r="K3" s="229" t="str">
        <f>H3</f>
        <v xml:space="preserve">2Q26 </v>
      </c>
      <c r="L3" s="227" t="str">
        <f>I3</f>
        <v>2Q25</v>
      </c>
      <c r="M3" s="227" t="s">
        <v>283</v>
      </c>
    </row>
    <row r="4" spans="1:13">
      <c r="A4" s="110" t="s">
        <v>296</v>
      </c>
      <c r="B4" s="172">
        <f t="shared" ref="B4:C11" si="0">E4+H4+K4</f>
        <v>2265.423744846094</v>
      </c>
      <c r="C4" s="173">
        <f t="shared" si="0"/>
        <v>2339.8626469313781</v>
      </c>
      <c r="D4" s="174">
        <f t="shared" ref="D4:D12" si="1">IFERROR(IF(ABS(B4/C4-1)&gt;0.5,"n.s.",B4/C4-1),"n.s.")</f>
        <v>-3.1813363995064958E-2</v>
      </c>
      <c r="E4" s="172">
        <v>1352.357152937966</v>
      </c>
      <c r="F4" s="173">
        <v>1281.0816265321089</v>
      </c>
      <c r="G4" s="174">
        <f t="shared" ref="G4:G12" si="2">IFERROR(IF(ABS(E4/F4-1)&gt;0.5,"n.s.",E4/F4-1),"n.s.")</f>
        <v>5.563699059426841E-2</v>
      </c>
      <c r="H4" s="172">
        <v>623.88378310207497</v>
      </c>
      <c r="I4" s="173">
        <v>791.20189325431306</v>
      </c>
      <c r="J4" s="174">
        <f t="shared" ref="J4:J12" si="3">IFERROR(IF(ABS(H4/I4-1)&gt;0.5,"n.s.",H4/I4-1),"n.s.")</f>
        <v>-0.21147334400836382</v>
      </c>
      <c r="K4" s="172">
        <v>289.182808806053</v>
      </c>
      <c r="L4" s="173">
        <v>267.57912714495598</v>
      </c>
      <c r="M4" s="175">
        <f t="shared" ref="M4:M12" si="4">IFERROR(IF(ABS(K4/L4-1)&gt;0.5,"n.s.",K4/L4-1),"n.s.")</f>
        <v>8.0737544410157458E-2</v>
      </c>
    </row>
    <row r="5" spans="1:13">
      <c r="A5" s="112" t="s">
        <v>33</v>
      </c>
      <c r="B5" s="176">
        <f t="shared" si="0"/>
        <v>-1226.9828106488681</v>
      </c>
      <c r="C5" s="177">
        <f t="shared" si="0"/>
        <v>-1202.475455258063</v>
      </c>
      <c r="D5" s="178">
        <f t="shared" si="1"/>
        <v>2.0380753123601547E-2</v>
      </c>
      <c r="E5" s="176">
        <v>-649.40382442881503</v>
      </c>
      <c r="F5" s="177">
        <v>-643.59541718009598</v>
      </c>
      <c r="G5" s="178">
        <f t="shared" si="2"/>
        <v>9.024935687343083E-3</v>
      </c>
      <c r="H5" s="176">
        <v>-409.62934838289601</v>
      </c>
      <c r="I5" s="177">
        <v>-396.53520485543902</v>
      </c>
      <c r="J5" s="178">
        <f t="shared" si="3"/>
        <v>3.3021389695350178E-2</v>
      </c>
      <c r="K5" s="176">
        <v>-167.94963783715701</v>
      </c>
      <c r="L5" s="177">
        <v>-162.344833222528</v>
      </c>
      <c r="M5" s="179">
        <f t="shared" si="4"/>
        <v>3.4524071406365264E-2</v>
      </c>
    </row>
    <row r="6" spans="1:13">
      <c r="A6" s="110" t="s">
        <v>294</v>
      </c>
      <c r="B6" s="180">
        <f>B4+B5</f>
        <v>1038.4409341972259</v>
      </c>
      <c r="C6" s="181">
        <f>C4+C5</f>
        <v>1137.3871916733151</v>
      </c>
      <c r="D6" s="182">
        <f t="shared" si="1"/>
        <v>-8.6994348275120092E-2</v>
      </c>
      <c r="E6" s="180">
        <f>E4+E5</f>
        <v>702.95332850915099</v>
      </c>
      <c r="F6" s="181">
        <f>F4+F5</f>
        <v>637.48620935201291</v>
      </c>
      <c r="G6" s="182">
        <f t="shared" si="2"/>
        <v>0.10269574180072638</v>
      </c>
      <c r="H6" s="180">
        <f>H4+H5</f>
        <v>214.25443471917896</v>
      </c>
      <c r="I6" s="181">
        <f>I4+I5</f>
        <v>394.66668839887404</v>
      </c>
      <c r="J6" s="182">
        <f t="shared" si="3"/>
        <v>-0.45712561759800596</v>
      </c>
      <c r="K6" s="180">
        <f>K4+K5</f>
        <v>121.23317096889599</v>
      </c>
      <c r="L6" s="181">
        <f>L4+L5</f>
        <v>105.23429392242798</v>
      </c>
      <c r="M6" s="183">
        <f t="shared" si="4"/>
        <v>0.15203102002339053</v>
      </c>
    </row>
    <row r="7" spans="1:13">
      <c r="A7" s="112" t="str">
        <f>'[2]Dashboard CPB Trim'!A8</f>
        <v>Gross operating profit</v>
      </c>
      <c r="B7" s="176">
        <f t="shared" ref="B7:C7" si="5">E7+H7+K7</f>
        <v>-501.10914513950399</v>
      </c>
      <c r="C7" s="177">
        <f t="shared" si="5"/>
        <v>-459.36808496439897</v>
      </c>
      <c r="D7" s="178">
        <f t="shared" si="1"/>
        <v>9.0866260720615655E-2</v>
      </c>
      <c r="E7" s="176">
        <v>-426.24461916206297</v>
      </c>
      <c r="F7" s="177">
        <v>-388.77796979835898</v>
      </c>
      <c r="G7" s="178">
        <f t="shared" si="2"/>
        <v>9.6370299436298268E-2</v>
      </c>
      <c r="H7" s="176">
        <v>-48.461624367440997</v>
      </c>
      <c r="I7" s="177">
        <v>-44.970075475723</v>
      </c>
      <c r="J7" s="178">
        <f t="shared" si="3"/>
        <v>7.7641606218848747E-2</v>
      </c>
      <c r="K7" s="176">
        <v>-26.402901610000001</v>
      </c>
      <c r="L7" s="177">
        <v>-25.620039690317</v>
      </c>
      <c r="M7" s="179">
        <f t="shared" si="4"/>
        <v>3.0556624000035448E-2</v>
      </c>
    </row>
    <row r="8" spans="1:13">
      <c r="A8" s="112" t="str">
        <f>'[2]Dashboard CPB Trim'!A9</f>
        <v>Cost of Risk</v>
      </c>
      <c r="B8" s="176">
        <f t="shared" si="0"/>
        <v>-25.337978630753</v>
      </c>
      <c r="C8" s="177">
        <f t="shared" si="0"/>
        <v>-40.4</v>
      </c>
      <c r="D8" s="178">
        <f t="shared" si="1"/>
        <v>-0.37282231111997521</v>
      </c>
      <c r="E8" s="176">
        <v>-25.337978630753</v>
      </c>
      <c r="F8" s="177">
        <v>-40.4</v>
      </c>
      <c r="G8" s="178">
        <f t="shared" si="2"/>
        <v>-0.37282231111997521</v>
      </c>
      <c r="H8" s="176">
        <v>0</v>
      </c>
      <c r="I8" s="177">
        <v>0</v>
      </c>
      <c r="J8" s="178" t="str">
        <f t="shared" si="3"/>
        <v>n.s.</v>
      </c>
      <c r="K8" s="176">
        <v>0</v>
      </c>
      <c r="L8" s="177">
        <v>0</v>
      </c>
      <c r="M8" s="179" t="str">
        <f t="shared" si="4"/>
        <v>n.s.</v>
      </c>
    </row>
    <row r="9" spans="1:13">
      <c r="A9" s="110" t="s">
        <v>36</v>
      </c>
      <c r="B9" s="180">
        <f>B6+B7+B8</f>
        <v>511.99381042696893</v>
      </c>
      <c r="C9" s="181">
        <f>C6+C7+C8</f>
        <v>637.61910670891609</v>
      </c>
      <c r="D9" s="182">
        <f t="shared" si="1"/>
        <v>-0.1970224777773123</v>
      </c>
      <c r="E9" s="180">
        <f>E6+E7+E8</f>
        <v>251.370730716335</v>
      </c>
      <c r="F9" s="181">
        <f>F6+F7+F8</f>
        <v>208.30823955365392</v>
      </c>
      <c r="G9" s="182">
        <f t="shared" si="2"/>
        <v>0.20672485761941983</v>
      </c>
      <c r="H9" s="180">
        <f>H6+H7+H8</f>
        <v>165.79281035173796</v>
      </c>
      <c r="I9" s="181">
        <f>I6+I7+I8</f>
        <v>349.69661292315106</v>
      </c>
      <c r="J9" s="182" t="str">
        <f t="shared" si="3"/>
        <v>n.s.</v>
      </c>
      <c r="K9" s="180">
        <f>K6+K7+K8</f>
        <v>94.83026935889599</v>
      </c>
      <c r="L9" s="181">
        <f>L6+L7+L8</f>
        <v>79.61425423211098</v>
      </c>
      <c r="M9" s="183">
        <f t="shared" si="4"/>
        <v>0.19112174413420435</v>
      </c>
    </row>
    <row r="10" spans="1:13">
      <c r="A10" s="112" t="s">
        <v>81</v>
      </c>
      <c r="B10" s="176">
        <f t="shared" si="0"/>
        <v>13.824725047362001</v>
      </c>
      <c r="C10" s="177">
        <f t="shared" si="0"/>
        <v>4.7367751429760006</v>
      </c>
      <c r="D10" s="178" t="str">
        <f t="shared" si="1"/>
        <v>n.s.</v>
      </c>
      <c r="E10" s="176">
        <v>13.549275054660001</v>
      </c>
      <c r="F10" s="177">
        <v>6.7369241113239999</v>
      </c>
      <c r="G10" s="178" t="str">
        <f t="shared" si="2"/>
        <v>n.s.</v>
      </c>
      <c r="H10" s="176">
        <v>2.0552911265110003</v>
      </c>
      <c r="I10" s="177">
        <v>-0.24981820600099999</v>
      </c>
      <c r="J10" s="178" t="str">
        <f t="shared" si="3"/>
        <v>n.s.</v>
      </c>
      <c r="K10" s="176">
        <v>-1.7798411338089999</v>
      </c>
      <c r="L10" s="177">
        <v>-1.7503307623469999</v>
      </c>
      <c r="M10" s="179">
        <f t="shared" si="4"/>
        <v>1.6859882770059897E-2</v>
      </c>
    </row>
    <row r="11" spans="1:13">
      <c r="A11" s="112" t="s">
        <v>37</v>
      </c>
      <c r="B11" s="176">
        <f t="shared" si="0"/>
        <v>-27.308562498767998</v>
      </c>
      <c r="C11" s="177">
        <f t="shared" si="0"/>
        <v>-23.057693942821999</v>
      </c>
      <c r="D11" s="178">
        <f t="shared" si="1"/>
        <v>0.18435792263039041</v>
      </c>
      <c r="E11" s="176">
        <v>-0.11173610655999999</v>
      </c>
      <c r="F11" s="177">
        <v>0.24323645691199999</v>
      </c>
      <c r="G11" s="178" t="str">
        <f t="shared" si="2"/>
        <v>n.s.</v>
      </c>
      <c r="H11" s="176">
        <v>-27.101547512208001</v>
      </c>
      <c r="I11" s="177">
        <v>-23.308943649734001</v>
      </c>
      <c r="J11" s="178">
        <f t="shared" si="3"/>
        <v>0.16271024201979567</v>
      </c>
      <c r="K11" s="176">
        <v>-9.5278879999999996E-2</v>
      </c>
      <c r="L11" s="177">
        <v>8.0132499999999995E-3</v>
      </c>
      <c r="M11" s="179" t="str">
        <f t="shared" si="4"/>
        <v>n.s.</v>
      </c>
    </row>
    <row r="12" spans="1:13">
      <c r="A12" s="110" t="s">
        <v>102</v>
      </c>
      <c r="B12" s="180">
        <f>B9+B10+B11</f>
        <v>498.50997297556296</v>
      </c>
      <c r="C12" s="181">
        <f>C9+C10+C11</f>
        <v>619.29818790907007</v>
      </c>
      <c r="D12" s="182">
        <f t="shared" si="1"/>
        <v>-0.19504047854769779</v>
      </c>
      <c r="E12" s="180">
        <f>E9+E10+E11</f>
        <v>264.80826966443499</v>
      </c>
      <c r="F12" s="181">
        <f>F9+F10+F11</f>
        <v>215.28840012188991</v>
      </c>
      <c r="G12" s="182">
        <f t="shared" si="2"/>
        <v>0.23001643151469553</v>
      </c>
      <c r="H12" s="180">
        <f>H9+H10+H11</f>
        <v>140.74655396604095</v>
      </c>
      <c r="I12" s="181">
        <f>I9+I10+I11</f>
        <v>326.13785106741608</v>
      </c>
      <c r="J12" s="182" t="str">
        <f t="shared" si="3"/>
        <v>n.s.</v>
      </c>
      <c r="K12" s="180">
        <f>K9+K10+K11</f>
        <v>92.955149345086994</v>
      </c>
      <c r="L12" s="181">
        <f>L9+L10+L11</f>
        <v>77.87193671976398</v>
      </c>
      <c r="M12" s="183">
        <f t="shared" si="4"/>
        <v>0.19369253238946182</v>
      </c>
    </row>
    <row r="13" spans="1:13">
      <c r="A13" s="112"/>
      <c r="B13" s="176"/>
      <c r="C13" s="177"/>
      <c r="D13" s="178"/>
      <c r="E13" s="176"/>
      <c r="F13" s="177"/>
      <c r="G13" s="178"/>
      <c r="H13" s="176"/>
      <c r="I13" s="177"/>
      <c r="J13" s="178"/>
      <c r="K13" s="176"/>
      <c r="L13" s="177"/>
      <c r="M13" s="179"/>
    </row>
    <row r="14" spans="1:13">
      <c r="A14" s="116" t="s">
        <v>295</v>
      </c>
      <c r="B14" s="188">
        <f>-B5/B4</f>
        <v>0.54161293817118772</v>
      </c>
      <c r="C14" s="189">
        <f>-C5/C4</f>
        <v>0.51390856503267579</v>
      </c>
      <c r="D14" s="190">
        <f>(B14-C14)*100</f>
        <v>2.7704373138511929</v>
      </c>
      <c r="E14" s="188">
        <f>-E5/E4</f>
        <v>0.48020141943864425</v>
      </c>
      <c r="F14" s="189">
        <f>-F5/F4</f>
        <v>0.50238439444511462</v>
      </c>
      <c r="G14" s="190">
        <f>(E14-F14)*100</f>
        <v>-2.2182975006470373</v>
      </c>
      <c r="H14" s="188">
        <f>-H5/H4</f>
        <v>0.65657957375672915</v>
      </c>
      <c r="I14" s="189">
        <f>-I5/I4</f>
        <v>0.50118080888866401</v>
      </c>
      <c r="J14" s="190">
        <f>(H14-I14)*100</f>
        <v>15.539876486806515</v>
      </c>
      <c r="K14" s="188">
        <f>-K5/K4</f>
        <v>0.58077324350838655</v>
      </c>
      <c r="L14" s="189">
        <f>-L5/L4</f>
        <v>0.60671710441218651</v>
      </c>
      <c r="M14" s="191">
        <f>(K14-L14)*100</f>
        <v>-2.5943860903799965</v>
      </c>
    </row>
    <row r="15" spans="1:13">
      <c r="A15" s="112" t="s">
        <v>196</v>
      </c>
      <c r="B15" s="176"/>
      <c r="C15" s="177"/>
      <c r="D15" s="178"/>
      <c r="E15" s="176">
        <v>153.3097594182955</v>
      </c>
      <c r="F15" s="177">
        <v>144.17816469840054</v>
      </c>
      <c r="G15" s="230">
        <f>(E15-F15)</f>
        <v>9.131594719894963</v>
      </c>
      <c r="H15" s="176"/>
      <c r="I15" s="177"/>
      <c r="J15" s="178"/>
      <c r="K15" s="176"/>
      <c r="L15" s="177"/>
      <c r="M15" s="179"/>
    </row>
    <row r="16" spans="1:13">
      <c r="A16" s="112"/>
      <c r="B16" s="176"/>
      <c r="C16" s="177"/>
      <c r="D16" s="178"/>
      <c r="E16" s="176"/>
      <c r="F16" s="177"/>
      <c r="G16" s="178"/>
      <c r="H16" s="176"/>
      <c r="I16" s="177"/>
      <c r="J16" s="178"/>
      <c r="K16" s="176"/>
      <c r="L16" s="177"/>
      <c r="M16" s="179"/>
    </row>
    <row r="17" spans="1:13">
      <c r="A17" s="157" t="s">
        <v>17</v>
      </c>
      <c r="B17" s="231"/>
      <c r="C17" s="232"/>
      <c r="D17" s="233"/>
      <c r="E17" s="231"/>
      <c r="F17" s="232"/>
      <c r="G17" s="233"/>
      <c r="H17" s="231"/>
      <c r="I17" s="232"/>
      <c r="J17" s="233"/>
      <c r="K17" s="231"/>
      <c r="L17" s="232"/>
      <c r="M17" s="234"/>
    </row>
    <row r="18" spans="1:13">
      <c r="A18" s="112" t="s">
        <v>297</v>
      </c>
      <c r="B18" s="184">
        <f t="shared" ref="B18:C19" si="6">E18+H18+K18</f>
        <v>149.63138593114138</v>
      </c>
      <c r="C18" s="185">
        <f t="shared" si="6"/>
        <v>145.80463599199507</v>
      </c>
      <c r="D18" s="178">
        <f>IFERROR(IF(ABS(B18/C18-1)&gt;0.5,"n.s.",B18/C18-1),"n.s.")</f>
        <v>2.624573569359212E-2</v>
      </c>
      <c r="E18" s="184">
        <v>84.264724098553756</v>
      </c>
      <c r="F18" s="185">
        <v>81.378588581155043</v>
      </c>
      <c r="G18" s="178">
        <f>IFERROR(IF(ABS(E18/F18-1)&gt;0.5,"n.s.",E18/F18-1),"n.s.")</f>
        <v>3.5465539126677159E-2</v>
      </c>
      <c r="H18" s="184">
        <v>60.12517991375011</v>
      </c>
      <c r="I18" s="185">
        <v>59.486843402500035</v>
      </c>
      <c r="J18" s="178">
        <f>IFERROR(IF(ABS(H18/I18-1)&gt;0.5,"n.s.",H18/I18-1),"n.s.")</f>
        <v>1.0730717495479825E-2</v>
      </c>
      <c r="K18" s="184">
        <v>5.2414819188374979</v>
      </c>
      <c r="L18" s="185">
        <v>4.9392040083400044</v>
      </c>
      <c r="M18" s="179">
        <f>IFERROR(IF(ABS(K18/L18-1)&gt;0.5,"n.s.",K18/L18-1),"n.s.")</f>
        <v>6.1199721652939854E-2</v>
      </c>
    </row>
    <row r="19" spans="1:13">
      <c r="A19" s="112" t="s">
        <v>313</v>
      </c>
      <c r="B19" s="184">
        <f t="shared" si="6"/>
        <v>19.014681939190712</v>
      </c>
      <c r="C19" s="185">
        <f t="shared" si="6"/>
        <v>19.041888381512234</v>
      </c>
      <c r="D19" s="178">
        <f>IFERROR(IF(ABS(B19/C19-1)&gt;0.5,"n.s.",B19/C19-1),"n.s.")</f>
        <v>-1.4287680810026737E-3</v>
      </c>
      <c r="E19" s="184">
        <v>10.72501706448975</v>
      </c>
      <c r="F19" s="185">
        <v>10.814959646093101</v>
      </c>
      <c r="G19" s="178">
        <f>IFERROR(IF(ABS(E19/F19-1)&gt;0.5,"n.s.",E19/F19-1),"n.s.")</f>
        <v>-8.3164971989371228E-3</v>
      </c>
      <c r="H19" s="184">
        <v>7.3095456861561221</v>
      </c>
      <c r="I19" s="185">
        <v>7.3813301570803764</v>
      </c>
      <c r="J19" s="178">
        <f>IFERROR(IF(ABS(H19/I19-1)&gt;0.5,"n.s.",H19/I19-1),"n.s.")</f>
        <v>-9.7251402384971319E-3</v>
      </c>
      <c r="K19" s="184">
        <v>0.98011918854483948</v>
      </c>
      <c r="L19" s="185">
        <v>0.84559857833875696</v>
      </c>
      <c r="M19" s="179">
        <f>IFERROR(IF(ABS(K19/L19-1)&gt;0.5,"n.s.",K19/L19-1),"n.s.")</f>
        <v>0.15908329750312333</v>
      </c>
    </row>
    <row r="20" spans="1:13">
      <c r="A20" s="116" t="s">
        <v>299</v>
      </c>
      <c r="B20" s="188">
        <v>0.10089673813439902</v>
      </c>
      <c r="C20" s="189">
        <v>0.12886535873329064</v>
      </c>
      <c r="D20" s="190">
        <f>(B20-C20)*100</f>
        <v>-2.7968620598891616</v>
      </c>
      <c r="E20" s="188">
        <v>9.359817755698123E-2</v>
      </c>
      <c r="F20" s="189">
        <v>7.7984650907979861E-2</v>
      </c>
      <c r="G20" s="190">
        <f>(E20-F20)*100</f>
        <v>1.561352664900137</v>
      </c>
      <c r="H20" s="188">
        <v>7.4838281037950927E-2</v>
      </c>
      <c r="I20" s="189">
        <v>0.17724947112582926</v>
      </c>
      <c r="J20" s="190">
        <f>(H20-I20)*100</f>
        <v>-10.241119008787832</v>
      </c>
      <c r="K20" s="188">
        <v>0.38004712753505582</v>
      </c>
      <c r="L20" s="189">
        <v>0.34397578574938836</v>
      </c>
      <c r="M20" s="191">
        <f>(K20-L20)*100</f>
        <v>3.6071341785667457</v>
      </c>
    </row>
    <row r="21" spans="1:13">
      <c r="A21" s="116"/>
      <c r="B21" s="188"/>
      <c r="C21" s="189"/>
      <c r="D21" s="190"/>
      <c r="E21" s="188"/>
      <c r="F21" s="189"/>
      <c r="G21" s="190"/>
      <c r="H21" s="188"/>
      <c r="I21" s="189"/>
      <c r="J21" s="190"/>
      <c r="K21" s="188"/>
      <c r="L21" s="189"/>
      <c r="M21" s="191"/>
    </row>
    <row r="22" spans="1:13">
      <c r="A22" s="123" t="s">
        <v>327</v>
      </c>
      <c r="B22" s="222"/>
      <c r="C22" s="223"/>
      <c r="D22" s="224"/>
      <c r="E22" s="222"/>
      <c r="F22" s="223"/>
      <c r="G22" s="224"/>
      <c r="H22" s="222"/>
      <c r="I22" s="223"/>
      <c r="J22" s="224"/>
      <c r="K22" s="222"/>
      <c r="L22" s="223"/>
      <c r="M22" s="225"/>
    </row>
    <row r="23" spans="1:13">
      <c r="A23" s="120" t="s">
        <v>314</v>
      </c>
      <c r="B23" s="184">
        <f>E23+H23+K23</f>
        <v>183.32619950371026</v>
      </c>
      <c r="C23" s="185">
        <f>F23+I23+L23</f>
        <v>175.23114604950032</v>
      </c>
      <c r="D23" s="178">
        <f t="shared" ref="D23:D31" si="7">IFERROR(IF(ABS(B23/C23-1)&gt;0.5,"n.s.",B23/C23-1),"n.s.")</f>
        <v>4.6196430467464911E-2</v>
      </c>
      <c r="E23" s="184">
        <v>111.49220956787639</v>
      </c>
      <c r="F23" s="185">
        <v>106.52013090718947</v>
      </c>
      <c r="G23" s="178">
        <f>IFERROR(IF(ABS(E23/F23-1)&gt;0.5,"n.s.",E23/F23-1),"n.s.")</f>
        <v>4.6677361531024308E-2</v>
      </c>
      <c r="H23" s="184">
        <f>H24+H25</f>
        <v>70.155971538197193</v>
      </c>
      <c r="I23" s="185">
        <f>I24+I25</f>
        <v>67.100504365802522</v>
      </c>
      <c r="J23" s="178">
        <f>IFERROR(IF(ABS(H23/I23-1)&gt;0.5,"n.s.",H23/I23-1),"n.s.")</f>
        <v>4.5535681158782371E-2</v>
      </c>
      <c r="K23" s="184">
        <v>1.6780183976366589</v>
      </c>
      <c r="L23" s="185">
        <v>1.6105107765083371</v>
      </c>
      <c r="M23" s="179">
        <f>IFERROR(IF(ABS(K23/L23-1)&gt;0.5,"n.s.",K23/L23-1),"n.s.")</f>
        <v>4.1916901217315283E-2</v>
      </c>
    </row>
    <row r="24" spans="1:13">
      <c r="A24" s="120" t="s">
        <v>315</v>
      </c>
      <c r="B24" s="184">
        <f>H24</f>
        <v>46.132160562448277</v>
      </c>
      <c r="C24" s="185">
        <f>I24</f>
        <v>42.95310930369093</v>
      </c>
      <c r="D24" s="178">
        <f t="shared" si="7"/>
        <v>7.4012133470490626E-2</v>
      </c>
      <c r="E24" s="184"/>
      <c r="F24" s="185"/>
      <c r="G24" s="178"/>
      <c r="H24" s="184">
        <v>46.132160562448277</v>
      </c>
      <c r="I24" s="185">
        <v>42.95310930369093</v>
      </c>
      <c r="J24" s="178">
        <f t="shared" ref="J24:J25" si="8">IFERROR(IF(ABS(H24/I24-1)&gt;0.5,"n.s.",H24/I24-1),"n.s.")</f>
        <v>7.4012133470490626E-2</v>
      </c>
      <c r="K24" s="184"/>
      <c r="L24" s="185"/>
      <c r="M24" s="179"/>
    </row>
    <row r="25" spans="1:13">
      <c r="A25" s="120" t="s">
        <v>316</v>
      </c>
      <c r="B25" s="184">
        <f>H25</f>
        <v>24.023810975748916</v>
      </c>
      <c r="C25" s="185">
        <f>I25</f>
        <v>24.147395062111585</v>
      </c>
      <c r="D25" s="178">
        <f t="shared" si="7"/>
        <v>-5.1179055150581965E-3</v>
      </c>
      <c r="E25" s="184"/>
      <c r="F25" s="185"/>
      <c r="G25" s="178"/>
      <c r="H25" s="184">
        <v>24.023810975748916</v>
      </c>
      <c r="I25" s="185">
        <v>24.147395062111585</v>
      </c>
      <c r="J25" s="178">
        <f t="shared" si="8"/>
        <v>-5.1179055150581965E-3</v>
      </c>
      <c r="K25" s="184"/>
      <c r="L25" s="185"/>
      <c r="M25" s="179"/>
    </row>
    <row r="26" spans="1:13">
      <c r="A26" s="120" t="s">
        <v>317</v>
      </c>
      <c r="B26" s="184">
        <f>E26+H26+K26</f>
        <v>35.86322638949558</v>
      </c>
      <c r="C26" s="185">
        <f>F26+I26+L26</f>
        <v>31.961126338199801</v>
      </c>
      <c r="D26" s="178">
        <f t="shared" si="7"/>
        <v>0.1220889404836778</v>
      </c>
      <c r="E26" s="184"/>
      <c r="F26" s="185"/>
      <c r="G26" s="178"/>
      <c r="H26" s="184"/>
      <c r="I26" s="185"/>
      <c r="J26" s="178"/>
      <c r="K26" s="184">
        <v>35.86322638949558</v>
      </c>
      <c r="L26" s="185">
        <v>31.961126338199801</v>
      </c>
      <c r="M26" s="179">
        <f>IFERROR(IF(ABS(K26/L26-1)&gt;0.5,"n.s.",K26/L26-1),"n.s.")</f>
        <v>0.1220889404836778</v>
      </c>
    </row>
    <row r="27" spans="1:13">
      <c r="A27" s="112" t="s">
        <v>318</v>
      </c>
      <c r="B27" s="176">
        <f>H27</f>
        <v>1931.7529999999999</v>
      </c>
      <c r="C27" s="177">
        <f>I27</f>
        <v>1827.79</v>
      </c>
      <c r="D27" s="178">
        <f t="shared" si="7"/>
        <v>5.6879072541156317E-2</v>
      </c>
      <c r="E27" s="176"/>
      <c r="F27" s="177"/>
      <c r="G27" s="178"/>
      <c r="H27" s="240">
        <v>1931.7529999999999</v>
      </c>
      <c r="I27" s="235">
        <v>1827.79</v>
      </c>
      <c r="J27" s="178">
        <f>H27/I27-1</f>
        <v>5.6879072541156317E-2</v>
      </c>
      <c r="K27" s="176"/>
      <c r="L27" s="177"/>
      <c r="M27" s="179"/>
    </row>
    <row r="28" spans="1:13">
      <c r="A28" s="120" t="s">
        <v>319</v>
      </c>
      <c r="B28" s="236">
        <f t="shared" ref="B28:C31" si="9">K28</f>
        <v>5260467</v>
      </c>
      <c r="C28" s="237">
        <f t="shared" si="9"/>
        <v>4604971</v>
      </c>
      <c r="D28" s="178">
        <f t="shared" si="7"/>
        <v>0.14234530467184259</v>
      </c>
      <c r="E28" s="236"/>
      <c r="F28" s="237"/>
      <c r="G28" s="178"/>
      <c r="H28" s="236"/>
      <c r="I28" s="237"/>
      <c r="J28" s="178"/>
      <c r="K28" s="238">
        <v>5260467</v>
      </c>
      <c r="L28" s="238">
        <v>4604971</v>
      </c>
      <c r="M28" s="179">
        <f t="shared" ref="M28:M29" si="10">D28</f>
        <v>0.14234530467184259</v>
      </c>
    </row>
    <row r="29" spans="1:13">
      <c r="A29" s="112" t="s">
        <v>320</v>
      </c>
      <c r="B29" s="239">
        <f t="shared" si="9"/>
        <v>13717</v>
      </c>
      <c r="C29" s="177">
        <f t="shared" si="9"/>
        <v>12265</v>
      </c>
      <c r="D29" s="178">
        <f t="shared" si="7"/>
        <v>0.11838565022421532</v>
      </c>
      <c r="E29" s="176"/>
      <c r="F29" s="177"/>
      <c r="G29" s="178"/>
      <c r="H29" s="176"/>
      <c r="I29" s="177"/>
      <c r="J29" s="178"/>
      <c r="K29" s="240">
        <v>13717</v>
      </c>
      <c r="L29" s="240">
        <v>12265</v>
      </c>
      <c r="M29" s="179">
        <f t="shared" si="10"/>
        <v>0.11838565022421532</v>
      </c>
    </row>
    <row r="30" spans="1:13">
      <c r="A30" s="120" t="s">
        <v>321</v>
      </c>
      <c r="B30" s="184">
        <f t="shared" si="9"/>
        <v>179.30621301034188</v>
      </c>
      <c r="C30" s="185">
        <f t="shared" si="9"/>
        <v>155.29438673598648</v>
      </c>
      <c r="D30" s="178">
        <f t="shared" si="7"/>
        <v>0.15462134066170408</v>
      </c>
      <c r="E30" s="184"/>
      <c r="F30" s="185"/>
      <c r="G30" s="178"/>
      <c r="H30" s="184"/>
      <c r="I30" s="185"/>
      <c r="J30" s="178"/>
      <c r="K30" s="241">
        <v>179.30621301034188</v>
      </c>
      <c r="L30" s="242">
        <v>155.29438673598648</v>
      </c>
      <c r="M30" s="179">
        <f>IFERROR(IF(ABS(K30/L30-1)&gt;0.5,"n.s.",K30/L30-1),"n.s.")</f>
        <v>0.15462134066170408</v>
      </c>
    </row>
    <row r="31" spans="1:13">
      <c r="A31" s="120" t="s">
        <v>322</v>
      </c>
      <c r="B31" s="184">
        <f t="shared" si="9"/>
        <v>10.008642999999998</v>
      </c>
      <c r="C31" s="185">
        <f t="shared" si="9"/>
        <v>9.815590000000002</v>
      </c>
      <c r="D31" s="178">
        <f t="shared" si="7"/>
        <v>1.9667997542684112E-2</v>
      </c>
      <c r="E31" s="184"/>
      <c r="F31" s="185"/>
      <c r="G31" s="178"/>
      <c r="H31" s="184"/>
      <c r="I31" s="185"/>
      <c r="J31" s="178"/>
      <c r="K31" s="242">
        <v>10.008642999999998</v>
      </c>
      <c r="L31" s="242">
        <v>9.815590000000002</v>
      </c>
      <c r="M31" s="179">
        <f>IFERROR(IF(ABS(K31/L31-1)&gt;0.5,"n.s.",K31/L31-1),"n.s.")</f>
        <v>1.9667997542684112E-2</v>
      </c>
    </row>
    <row r="32" spans="1:13">
      <c r="A32" s="158"/>
      <c r="B32" s="243"/>
      <c r="C32" s="244"/>
      <c r="D32" s="233"/>
      <c r="E32" s="243"/>
      <c r="F32" s="244"/>
      <c r="G32" s="233"/>
      <c r="H32" s="243"/>
      <c r="I32" s="244"/>
      <c r="J32" s="233"/>
      <c r="K32" s="243"/>
      <c r="L32" s="244"/>
      <c r="M32" s="234"/>
    </row>
    <row r="33" spans="1:13">
      <c r="A33" s="159" t="s">
        <v>323</v>
      </c>
      <c r="B33" s="245"/>
      <c r="C33" s="245"/>
      <c r="D33" s="246"/>
      <c r="E33" s="245"/>
      <c r="F33" s="245"/>
      <c r="G33" s="246"/>
      <c r="H33" s="245"/>
      <c r="I33" s="245"/>
      <c r="J33" s="246"/>
      <c r="K33" s="245"/>
      <c r="L33" s="245"/>
      <c r="M33" s="246"/>
    </row>
    <row r="35" spans="1:13">
      <c r="A35" s="151"/>
      <c r="B35" s="439" t="s">
        <v>439</v>
      </c>
      <c r="C35" s="440"/>
      <c r="D35" s="441"/>
      <c r="E35" s="426" t="s">
        <v>311</v>
      </c>
      <c r="F35" s="427"/>
      <c r="G35" s="428"/>
      <c r="H35" s="426" t="s">
        <v>312</v>
      </c>
      <c r="I35" s="427"/>
      <c r="J35" s="428"/>
      <c r="K35" s="427" t="s">
        <v>358</v>
      </c>
      <c r="L35" s="427"/>
      <c r="M35" s="427"/>
    </row>
    <row r="36" spans="1:13">
      <c r="A36" s="152"/>
      <c r="B36" s="153"/>
      <c r="C36" s="154"/>
      <c r="D36" s="155"/>
      <c r="E36" s="153"/>
      <c r="F36" s="154"/>
      <c r="G36" s="155"/>
      <c r="H36" s="153"/>
      <c r="I36" s="154"/>
      <c r="J36" s="155"/>
      <c r="K36" s="438" t="s">
        <v>359</v>
      </c>
      <c r="L36" s="438"/>
      <c r="M36" s="438"/>
    </row>
    <row r="37" spans="1:13">
      <c r="A37" s="156" t="s">
        <v>9</v>
      </c>
      <c r="B37" s="226" t="s">
        <v>437</v>
      </c>
      <c r="C37" s="227" t="s">
        <v>438</v>
      </c>
      <c r="D37" s="228" t="s">
        <v>283</v>
      </c>
      <c r="E37" s="226" t="s">
        <v>437</v>
      </c>
      <c r="F37" s="227" t="s">
        <v>438</v>
      </c>
      <c r="G37" s="228" t="s">
        <v>283</v>
      </c>
      <c r="H37" s="226" t="s">
        <v>437</v>
      </c>
      <c r="I37" s="227" t="s">
        <v>438</v>
      </c>
      <c r="J37" s="228" t="s">
        <v>283</v>
      </c>
      <c r="K37" s="229" t="s">
        <v>437</v>
      </c>
      <c r="L37" s="227" t="s">
        <v>438</v>
      </c>
      <c r="M37" s="227" t="s">
        <v>283</v>
      </c>
    </row>
    <row r="38" spans="1:13">
      <c r="A38" s="110" t="s">
        <v>296</v>
      </c>
      <c r="B38" s="172">
        <v>4590.0149452278074</v>
      </c>
      <c r="C38" s="173">
        <v>4679.054434976958</v>
      </c>
      <c r="D38" s="174">
        <v>-1.9029376765433814E-2</v>
      </c>
      <c r="E38" s="172">
        <v>2663.7470281606461</v>
      </c>
      <c r="F38" s="173">
        <v>2527.743157454835</v>
      </c>
      <c r="G38" s="174">
        <v>5.3804465973810611E-2</v>
      </c>
      <c r="H38" s="172">
        <v>1365.755389232874</v>
      </c>
      <c r="I38" s="173">
        <v>1631.038645938266</v>
      </c>
      <c r="J38" s="174">
        <v>-0.16264682468807234</v>
      </c>
      <c r="K38" s="172">
        <v>560.51252783428799</v>
      </c>
      <c r="L38" s="173">
        <v>520.27263158385699</v>
      </c>
      <c r="M38" s="175">
        <v>7.7343865134572587E-2</v>
      </c>
    </row>
    <row r="39" spans="1:13">
      <c r="A39" s="112" t="s">
        <v>33</v>
      </c>
      <c r="B39" s="176">
        <v>-2503.9278334088231</v>
      </c>
      <c r="C39" s="177">
        <v>-2460.0189371251668</v>
      </c>
      <c r="D39" s="178">
        <v>1.7849007428767605E-2</v>
      </c>
      <c r="E39" s="176">
        <v>-1339.5080796445991</v>
      </c>
      <c r="F39" s="177">
        <v>-1324.953330949131</v>
      </c>
      <c r="G39" s="178">
        <v>1.0985102913052547E-2</v>
      </c>
      <c r="H39" s="176">
        <v>-829.14482599769599</v>
      </c>
      <c r="I39" s="177">
        <v>-810.38054930880196</v>
      </c>
      <c r="J39" s="178">
        <v>2.3154895196952463E-2</v>
      </c>
      <c r="K39" s="176">
        <v>-335.27492776652798</v>
      </c>
      <c r="L39" s="177">
        <v>-324.68505686723398</v>
      </c>
      <c r="M39" s="179">
        <v>3.2615824705552354E-2</v>
      </c>
    </row>
    <row r="40" spans="1:13">
      <c r="A40" s="110" t="s">
        <v>294</v>
      </c>
      <c r="B40" s="180">
        <v>2086.0871118189843</v>
      </c>
      <c r="C40" s="181">
        <v>2219.0354978517912</v>
      </c>
      <c r="D40" s="182">
        <v>-5.9912690068055219E-2</v>
      </c>
      <c r="E40" s="180">
        <v>1324.238948516047</v>
      </c>
      <c r="F40" s="181">
        <v>1202.789826505704</v>
      </c>
      <c r="G40" s="182">
        <v>0.10097285438734716</v>
      </c>
      <c r="H40" s="180">
        <v>536.61056323517801</v>
      </c>
      <c r="I40" s="181">
        <v>820.65809662946401</v>
      </c>
      <c r="J40" s="182">
        <v>-0.34612164866331241</v>
      </c>
      <c r="K40" s="180">
        <v>225.23760006776001</v>
      </c>
      <c r="L40" s="181">
        <v>195.58757471662301</v>
      </c>
      <c r="M40" s="183">
        <v>0.1515946265712198</v>
      </c>
    </row>
    <row r="41" spans="1:13">
      <c r="A41" s="112" t="s">
        <v>152</v>
      </c>
      <c r="B41" s="176">
        <v>-983.09731262293917</v>
      </c>
      <c r="C41" s="177">
        <v>-946.74706515583114</v>
      </c>
      <c r="D41" s="178">
        <v>3.839488793252821E-2</v>
      </c>
      <c r="E41" s="176">
        <v>-837.16596038116506</v>
      </c>
      <c r="F41" s="177">
        <v>-791.17776931598007</v>
      </c>
      <c r="G41" s="178">
        <v>5.8126242734227063E-2</v>
      </c>
      <c r="H41" s="176">
        <v>-93.266943656774004</v>
      </c>
      <c r="I41" s="177">
        <v>-102.378634569534</v>
      </c>
      <c r="J41" s="178">
        <v>-8.8999926118095263E-2</v>
      </c>
      <c r="K41" s="176">
        <v>-52.664408584999997</v>
      </c>
      <c r="L41" s="177">
        <v>-53.190661270317001</v>
      </c>
      <c r="M41" s="179">
        <v>-9.8937045103193455E-3</v>
      </c>
    </row>
    <row r="42" spans="1:13">
      <c r="A42" s="112" t="s">
        <v>375</v>
      </c>
      <c r="B42" s="176">
        <v>-25.337978630753</v>
      </c>
      <c r="C42" s="177">
        <v>-40.4</v>
      </c>
      <c r="D42" s="178">
        <v>-0.37282231111997521</v>
      </c>
      <c r="E42" s="176">
        <v>-25.337978630753</v>
      </c>
      <c r="F42" s="177">
        <v>-40.4</v>
      </c>
      <c r="G42" s="178">
        <v>-0.37282231111997521</v>
      </c>
      <c r="H42" s="176">
        <v>0</v>
      </c>
      <c r="I42" s="177">
        <v>0</v>
      </c>
      <c r="J42" s="178" t="s">
        <v>238</v>
      </c>
      <c r="K42" s="176">
        <v>0</v>
      </c>
      <c r="L42" s="177">
        <v>0</v>
      </c>
      <c r="M42" s="179" t="s">
        <v>238</v>
      </c>
    </row>
    <row r="43" spans="1:13">
      <c r="A43" s="110" t="s">
        <v>36</v>
      </c>
      <c r="B43" s="180">
        <v>1077.6518205652922</v>
      </c>
      <c r="C43" s="181">
        <v>1231.8884326959601</v>
      </c>
      <c r="D43" s="182">
        <v>-0.12520339345432818</v>
      </c>
      <c r="E43" s="180">
        <v>461.73500950412893</v>
      </c>
      <c r="F43" s="181">
        <v>371.21205718972396</v>
      </c>
      <c r="G43" s="182">
        <v>0.24385779114965356</v>
      </c>
      <c r="H43" s="180">
        <v>443.343619578404</v>
      </c>
      <c r="I43" s="181">
        <v>718.27946205992998</v>
      </c>
      <c r="J43" s="182">
        <v>-0.382770017804834</v>
      </c>
      <c r="K43" s="180">
        <v>172.57319148276002</v>
      </c>
      <c r="L43" s="181">
        <v>142.396913446306</v>
      </c>
      <c r="M43" s="182">
        <v>0.21191665820644823</v>
      </c>
    </row>
    <row r="44" spans="1:13">
      <c r="A44" s="112" t="s">
        <v>81</v>
      </c>
      <c r="B44" s="176">
        <v>10.434867338119002</v>
      </c>
      <c r="C44" s="177">
        <v>5.4022643410960001</v>
      </c>
      <c r="D44" s="178" t="s">
        <v>238</v>
      </c>
      <c r="E44" s="176">
        <v>10.496154768528001</v>
      </c>
      <c r="F44" s="177">
        <v>9.5033019612919993</v>
      </c>
      <c r="G44" s="178">
        <v>0.10447450910010025</v>
      </c>
      <c r="H44" s="176">
        <v>2.8358079551399999</v>
      </c>
      <c r="I44" s="177">
        <v>-0.51358280221200003</v>
      </c>
      <c r="J44" s="178" t="s">
        <v>238</v>
      </c>
      <c r="K44" s="176">
        <v>-2.897095385549</v>
      </c>
      <c r="L44" s="177">
        <v>-3.5874548179839998</v>
      </c>
      <c r="M44" s="179">
        <v>-0.19243710860808916</v>
      </c>
    </row>
    <row r="45" spans="1:13">
      <c r="A45" s="112" t="s">
        <v>37</v>
      </c>
      <c r="B45" s="176">
        <v>-55.665922743048</v>
      </c>
      <c r="C45" s="177">
        <v>-54.407703815698007</v>
      </c>
      <c r="D45" s="178">
        <v>2.3125749463938305E-2</v>
      </c>
      <c r="E45" s="176">
        <v>-3.4716129373290001</v>
      </c>
      <c r="F45" s="177">
        <v>0.24444833030099999</v>
      </c>
      <c r="G45" s="178" t="s">
        <v>238</v>
      </c>
      <c r="H45" s="176">
        <v>-52.106309805719</v>
      </c>
      <c r="I45" s="177">
        <v>-54.658172560999006</v>
      </c>
      <c r="J45" s="178">
        <v>-4.6687670584524277E-2</v>
      </c>
      <c r="K45" s="176">
        <v>-8.7999999999999995E-2</v>
      </c>
      <c r="L45" s="177">
        <v>6.0204149999999994E-3</v>
      </c>
      <c r="M45" s="179" t="s">
        <v>238</v>
      </c>
    </row>
    <row r="46" spans="1:13">
      <c r="A46" s="110" t="s">
        <v>102</v>
      </c>
      <c r="B46" s="180">
        <v>1032.4207651603631</v>
      </c>
      <c r="C46" s="181">
        <v>1182.8829932213582</v>
      </c>
      <c r="D46" s="182">
        <v>-0.12719958687650057</v>
      </c>
      <c r="E46" s="180">
        <v>468.75955133532796</v>
      </c>
      <c r="F46" s="181">
        <v>380.95980748131694</v>
      </c>
      <c r="G46" s="182">
        <v>0.23046983469067639</v>
      </c>
      <c r="H46" s="180">
        <v>394.07311772782504</v>
      </c>
      <c r="I46" s="181">
        <v>663.10770669671899</v>
      </c>
      <c r="J46" s="182">
        <v>-0.40571778347908793</v>
      </c>
      <c r="K46" s="180">
        <v>169.58809609721104</v>
      </c>
      <c r="L46" s="181">
        <v>138.815479043322</v>
      </c>
      <c r="M46" s="183">
        <v>0.22168001195518983</v>
      </c>
    </row>
    <row r="47" spans="1:13">
      <c r="A47" s="112"/>
      <c r="B47" s="176"/>
      <c r="C47" s="177"/>
      <c r="D47" s="178"/>
      <c r="E47" s="176"/>
      <c r="F47" s="177"/>
      <c r="G47" s="178"/>
      <c r="H47" s="176"/>
      <c r="I47" s="177"/>
      <c r="J47" s="178"/>
      <c r="K47" s="176"/>
      <c r="L47" s="177"/>
      <c r="M47" s="179"/>
    </row>
    <row r="48" spans="1:13">
      <c r="A48" s="116" t="s">
        <v>295</v>
      </c>
      <c r="B48" s="188">
        <v>0.54551627027100025</v>
      </c>
      <c r="C48" s="189">
        <v>0.52575129682954436</v>
      </c>
      <c r="D48" s="190">
        <v>1.9764973441455891</v>
      </c>
      <c r="E48" s="188">
        <v>0.50286610007765931</v>
      </c>
      <c r="F48" s="189">
        <v>0.5241645406265153</v>
      </c>
      <c r="G48" s="190">
        <v>-2.129844054885599</v>
      </c>
      <c r="H48" s="188">
        <v>0.60709614073967899</v>
      </c>
      <c r="I48" s="189">
        <v>0.49684938571312948</v>
      </c>
      <c r="J48" s="190">
        <v>11.024675502654951</v>
      </c>
      <c r="K48" s="188">
        <v>0.59815777724356223</v>
      </c>
      <c r="L48" s="189">
        <v>0.6240671470240533</v>
      </c>
      <c r="M48" s="191">
        <v>-2.5909369780491076</v>
      </c>
    </row>
    <row r="49" spans="1:13">
      <c r="A49" s="112" t="s">
        <v>196</v>
      </c>
      <c r="B49" s="176"/>
      <c r="C49" s="177"/>
      <c r="D49" s="178"/>
      <c r="E49" s="176">
        <v>151.53462091266491</v>
      </c>
      <c r="F49" s="177">
        <v>146.6179241601742</v>
      </c>
      <c r="G49" s="230">
        <v>4.9166967524907079</v>
      </c>
      <c r="H49" s="176"/>
      <c r="I49" s="177"/>
      <c r="J49" s="178"/>
      <c r="K49" s="176"/>
      <c r="L49" s="177"/>
      <c r="M49" s="179"/>
    </row>
    <row r="50" spans="1:13">
      <c r="A50" s="112"/>
      <c r="B50" s="176"/>
      <c r="C50" s="177"/>
      <c r="D50" s="178"/>
      <c r="E50" s="176"/>
      <c r="F50" s="177"/>
      <c r="G50" s="178"/>
      <c r="H50" s="176"/>
      <c r="I50" s="177"/>
      <c r="J50" s="178"/>
      <c r="K50" s="176"/>
      <c r="L50" s="177"/>
      <c r="M50" s="179"/>
    </row>
    <row r="51" spans="1:13">
      <c r="A51" s="157" t="s">
        <v>17</v>
      </c>
      <c r="B51" s="231"/>
      <c r="C51" s="232"/>
      <c r="D51" s="233"/>
      <c r="E51" s="231"/>
      <c r="F51" s="232"/>
      <c r="G51" s="233"/>
      <c r="H51" s="231"/>
      <c r="I51" s="232"/>
      <c r="J51" s="233"/>
      <c r="K51" s="231"/>
      <c r="L51" s="232"/>
      <c r="M51" s="234"/>
    </row>
    <row r="52" spans="1:13">
      <c r="A52" s="112" t="s">
        <v>297</v>
      </c>
      <c r="B52" s="267">
        <v>149.63138593114138</v>
      </c>
      <c r="C52" s="315">
        <v>145.80463599199507</v>
      </c>
      <c r="D52" s="331">
        <v>2.624573569359212E-2</v>
      </c>
      <c r="E52" s="267">
        <v>84.264724098553756</v>
      </c>
      <c r="F52" s="315">
        <v>81.378588581155043</v>
      </c>
      <c r="G52" s="331">
        <v>3.5465539126677159E-2</v>
      </c>
      <c r="H52" s="267">
        <v>60.12517991375011</v>
      </c>
      <c r="I52" s="315">
        <v>59.486843402500035</v>
      </c>
      <c r="J52" s="331">
        <v>1.0730717495479825E-2</v>
      </c>
      <c r="K52" s="267">
        <v>5.2414819188374979</v>
      </c>
      <c r="L52" s="185">
        <v>4.9392040083400044</v>
      </c>
      <c r="M52" s="179">
        <v>6.1199721652939854E-2</v>
      </c>
    </row>
    <row r="53" spans="1:13">
      <c r="A53" s="112" t="s">
        <v>313</v>
      </c>
      <c r="B53" s="184">
        <v>19.014681939190712</v>
      </c>
      <c r="C53" s="185">
        <v>19.041888381512234</v>
      </c>
      <c r="D53" s="178">
        <v>-1.4287680810026737E-3</v>
      </c>
      <c r="E53" s="184">
        <v>10.72501706448975</v>
      </c>
      <c r="F53" s="185">
        <v>10.814959646093101</v>
      </c>
      <c r="G53" s="178">
        <v>-8.3164971989371228E-3</v>
      </c>
      <c r="H53" s="184">
        <v>7.3095456861561221</v>
      </c>
      <c r="I53" s="185">
        <v>7.3813301570803764</v>
      </c>
      <c r="J53" s="178">
        <v>-9.7251402384971319E-3</v>
      </c>
      <c r="K53" s="184">
        <v>0.98011918854483948</v>
      </c>
      <c r="L53" s="185">
        <v>0.84559857833875696</v>
      </c>
      <c r="M53" s="179">
        <v>0.15908329750312333</v>
      </c>
    </row>
    <row r="54" spans="1:13">
      <c r="A54" s="116" t="s">
        <v>299</v>
      </c>
      <c r="B54" s="188">
        <v>0.11065212507356383</v>
      </c>
      <c r="C54" s="189">
        <v>0.12662400222901854</v>
      </c>
      <c r="D54" s="190">
        <v>-1.5971877155454715</v>
      </c>
      <c r="E54" s="188">
        <v>8.9714582651743494E-2</v>
      </c>
      <c r="F54" s="189">
        <v>7.3353495450223488E-2</v>
      </c>
      <c r="G54" s="190">
        <v>1.6361087201520006</v>
      </c>
      <c r="H54" s="188">
        <v>0.10939287925196511</v>
      </c>
      <c r="I54" s="189">
        <v>0.18113612704216203</v>
      </c>
      <c r="J54" s="190">
        <v>-7.1743247790196918</v>
      </c>
      <c r="K54" s="188">
        <v>0.34915374544555583</v>
      </c>
      <c r="L54" s="189">
        <v>0.33209548099040814</v>
      </c>
      <c r="M54" s="191">
        <v>1.7058264455147687</v>
      </c>
    </row>
    <row r="55" spans="1:13">
      <c r="A55" s="116"/>
      <c r="B55" s="188"/>
      <c r="C55" s="189"/>
      <c r="D55" s="190"/>
      <c r="E55" s="188"/>
      <c r="F55" s="189"/>
      <c r="G55" s="190"/>
      <c r="H55" s="188"/>
      <c r="I55" s="189"/>
      <c r="J55" s="190"/>
      <c r="K55" s="188"/>
      <c r="L55" s="189"/>
      <c r="M55" s="191"/>
    </row>
    <row r="56" spans="1:13">
      <c r="A56" s="123" t="s">
        <v>327</v>
      </c>
      <c r="B56" s="222"/>
      <c r="C56" s="223"/>
      <c r="D56" s="224"/>
      <c r="E56" s="222"/>
      <c r="F56" s="223"/>
      <c r="G56" s="224"/>
      <c r="H56" s="222"/>
      <c r="I56" s="223"/>
      <c r="J56" s="224"/>
      <c r="K56" s="222"/>
      <c r="L56" s="223"/>
      <c r="M56" s="225"/>
    </row>
    <row r="57" spans="1:13">
      <c r="A57" s="120" t="s">
        <v>314</v>
      </c>
      <c r="B57" s="184">
        <v>182.3245238421089</v>
      </c>
      <c r="C57" s="185">
        <v>174.83675319103534</v>
      </c>
      <c r="D57" s="178">
        <v>4.2827211752737515E-2</v>
      </c>
      <c r="E57" s="184">
        <v>110.88891137327128</v>
      </c>
      <c r="F57" s="185">
        <v>106.42504935055202</v>
      </c>
      <c r="G57" s="178">
        <v>4.1943715788336666E-2</v>
      </c>
      <c r="H57" s="184">
        <v>69.749297535114422</v>
      </c>
      <c r="I57" s="185">
        <v>66.804903635646667</v>
      </c>
      <c r="J57" s="178">
        <v>4.4074517576231376E-2</v>
      </c>
      <c r="K57" s="184">
        <v>1.68631493372319</v>
      </c>
      <c r="L57" s="185">
        <v>1.6068002048366701</v>
      </c>
      <c r="M57" s="179">
        <v>4.9486382094781067E-2</v>
      </c>
    </row>
    <row r="58" spans="1:13">
      <c r="A58" s="120" t="s">
        <v>315</v>
      </c>
      <c r="B58" s="184">
        <v>45.83916989290713</v>
      </c>
      <c r="C58" s="185">
        <v>42.659283175214142</v>
      </c>
      <c r="D58" s="178">
        <v>7.4541494394837038E-2</v>
      </c>
      <c r="E58" s="184"/>
      <c r="F58" s="185"/>
      <c r="G58" s="178"/>
      <c r="H58" s="184">
        <v>45.83916989290713</v>
      </c>
      <c r="I58" s="185">
        <v>42.659283175214142</v>
      </c>
      <c r="J58" s="178">
        <v>7.4541494394837038E-2</v>
      </c>
      <c r="K58" s="184"/>
      <c r="L58" s="185"/>
      <c r="M58" s="179"/>
    </row>
    <row r="59" spans="1:13">
      <c r="A59" s="120" t="s">
        <v>316</v>
      </c>
      <c r="B59" s="184">
        <v>23.910127642207289</v>
      </c>
      <c r="C59" s="185">
        <v>24.145620460432522</v>
      </c>
      <c r="D59" s="178">
        <v>-9.7530240985579386E-3</v>
      </c>
      <c r="E59" s="184"/>
      <c r="F59" s="185"/>
      <c r="G59" s="178"/>
      <c r="H59" s="184">
        <v>23.910127642207289</v>
      </c>
      <c r="I59" s="185">
        <v>24.145620460432522</v>
      </c>
      <c r="J59" s="178">
        <v>-9.7530240985579386E-3</v>
      </c>
      <c r="K59" s="184"/>
      <c r="L59" s="185"/>
      <c r="M59" s="179"/>
    </row>
    <row r="60" spans="1:13">
      <c r="A60" s="120" t="s">
        <v>317</v>
      </c>
      <c r="B60" s="184">
        <v>37.228144784214201</v>
      </c>
      <c r="C60" s="185">
        <v>32.216716387274936</v>
      </c>
      <c r="D60" s="178">
        <v>0.1555536677511522</v>
      </c>
      <c r="E60" s="184"/>
      <c r="F60" s="185"/>
      <c r="G60" s="178"/>
      <c r="H60" s="184"/>
      <c r="I60" s="185"/>
      <c r="J60" s="178"/>
      <c r="K60" s="184">
        <v>37.228144784214201</v>
      </c>
      <c r="L60" s="185">
        <v>32.216716387274936</v>
      </c>
      <c r="M60" s="179">
        <v>0.1555536677511522</v>
      </c>
    </row>
    <row r="61" spans="1:13">
      <c r="A61" s="112" t="s">
        <v>318</v>
      </c>
      <c r="B61" s="176">
        <v>1919.1320000000001</v>
      </c>
      <c r="C61" s="177">
        <v>1818.0450000000001</v>
      </c>
      <c r="D61" s="178">
        <v>5.5602034053062521E-2</v>
      </c>
      <c r="E61" s="176"/>
      <c r="F61" s="177"/>
      <c r="G61" s="178"/>
      <c r="H61" s="240">
        <v>1919.1320000000001</v>
      </c>
      <c r="I61" s="240">
        <v>1818.0450000000001</v>
      </c>
      <c r="J61" s="178">
        <v>5.5602034053062521E-2</v>
      </c>
      <c r="K61" s="176"/>
      <c r="L61" s="177"/>
      <c r="M61" s="179"/>
    </row>
    <row r="62" spans="1:13">
      <c r="A62" s="120" t="s">
        <v>319</v>
      </c>
      <c r="B62" s="236">
        <v>5260467</v>
      </c>
      <c r="C62" s="237">
        <v>4604971</v>
      </c>
      <c r="D62" s="178">
        <v>0.14234530467184259</v>
      </c>
      <c r="E62" s="236"/>
      <c r="F62" s="237"/>
      <c r="G62" s="178"/>
      <c r="H62" s="236"/>
      <c r="I62" s="237"/>
      <c r="J62" s="178"/>
      <c r="K62" s="238">
        <v>5260467</v>
      </c>
      <c r="L62" s="238">
        <v>4604971</v>
      </c>
      <c r="M62" s="179">
        <v>0.14234530467184259</v>
      </c>
    </row>
    <row r="63" spans="1:13">
      <c r="A63" s="112" t="s">
        <v>320</v>
      </c>
      <c r="B63" s="239">
        <v>13717</v>
      </c>
      <c r="C63" s="177">
        <v>12265</v>
      </c>
      <c r="D63" s="178">
        <v>0.11838565022421532</v>
      </c>
      <c r="E63" s="176"/>
      <c r="F63" s="177"/>
      <c r="G63" s="178"/>
      <c r="H63" s="176"/>
      <c r="I63" s="177"/>
      <c r="J63" s="178"/>
      <c r="K63" s="240">
        <v>13717</v>
      </c>
      <c r="L63" s="240">
        <v>12265</v>
      </c>
      <c r="M63" s="179">
        <v>0.11838565022421532</v>
      </c>
    </row>
    <row r="64" spans="1:13">
      <c r="A64" s="120" t="s">
        <v>321</v>
      </c>
      <c r="B64" s="184">
        <v>179.30621301034188</v>
      </c>
      <c r="C64" s="185">
        <v>155.29438673598648</v>
      </c>
      <c r="D64" s="178">
        <v>0.15462134066170408</v>
      </c>
      <c r="E64" s="184"/>
      <c r="F64" s="185"/>
      <c r="G64" s="178"/>
      <c r="H64" s="184"/>
      <c r="I64" s="185"/>
      <c r="J64" s="178"/>
      <c r="K64" s="240">
        <v>179.30621301034188</v>
      </c>
      <c r="L64" s="240">
        <v>155.29438673598648</v>
      </c>
      <c r="M64" s="179">
        <v>0.15462134066170408</v>
      </c>
    </row>
    <row r="65" spans="1:13">
      <c r="A65" s="120" t="s">
        <v>322</v>
      </c>
      <c r="B65" s="184">
        <v>21.058405999999998</v>
      </c>
      <c r="C65" s="185">
        <v>19.904025000000001</v>
      </c>
      <c r="D65" s="178">
        <v>5.7997364854595945E-2</v>
      </c>
      <c r="E65" s="184"/>
      <c r="F65" s="185"/>
      <c r="G65" s="178"/>
      <c r="H65" s="184"/>
      <c r="I65" s="185"/>
      <c r="J65" s="178"/>
      <c r="K65" s="242">
        <v>21.058405999999998</v>
      </c>
      <c r="L65" s="242">
        <v>19.904025000000001</v>
      </c>
      <c r="M65" s="179">
        <v>5.7997364854595945E-2</v>
      </c>
    </row>
    <row r="66" spans="1:13">
      <c r="A66" s="158"/>
      <c r="B66" s="243"/>
      <c r="C66" s="244"/>
      <c r="D66" s="233"/>
      <c r="E66" s="243"/>
      <c r="F66" s="244"/>
      <c r="G66" s="233"/>
      <c r="H66" s="243"/>
      <c r="I66" s="244"/>
      <c r="J66" s="233"/>
      <c r="K66" s="243"/>
      <c r="L66" s="244"/>
      <c r="M66" s="234"/>
    </row>
    <row r="67" spans="1:13">
      <c r="A67" s="159" t="s">
        <v>323</v>
      </c>
      <c r="B67" s="324"/>
      <c r="C67" s="324"/>
      <c r="D67" s="325"/>
      <c r="E67" s="324"/>
      <c r="F67" s="324"/>
      <c r="G67" s="325"/>
      <c r="H67" s="324"/>
      <c r="I67" s="324"/>
      <c r="J67" s="325"/>
      <c r="K67" s="324"/>
      <c r="L67" s="324"/>
      <c r="M67" s="325"/>
    </row>
  </sheetData>
  <mergeCells count="10">
    <mergeCell ref="K36:M36"/>
    <mergeCell ref="B1:D1"/>
    <mergeCell ref="E1:G1"/>
    <mergeCell ref="H1:J1"/>
    <mergeCell ref="K1:M1"/>
    <mergeCell ref="B35:D35"/>
    <mergeCell ref="E35:G35"/>
    <mergeCell ref="H35:J35"/>
    <mergeCell ref="K35:M35"/>
    <mergeCell ref="K2:M2"/>
  </mergeCells>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22ddbe26882bc6b994ab676ef42ade0b">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c004b0fae3091ed78f1e0078e6ab4360"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B92F14-4EE7-4962-8F33-7C300BCF2A39}">
  <ds:schemaRefs>
    <ds:schemaRef ds:uri="http://schemas.microsoft.com/office/2006/metadata/properties"/>
    <ds:schemaRef ds:uri="http://schemas.microsoft.com/office/infopath/2007/PartnerControls"/>
    <ds:schemaRef ds:uri="4f5a7e0b-4aab-4903-843e-0c57a528abc3"/>
    <ds:schemaRef ds:uri="2d2f6b5b-ae74-4d55-9c11-27fa5df31dad"/>
  </ds:schemaRefs>
</ds:datastoreItem>
</file>

<file path=customXml/itemProps2.xml><?xml version="1.0" encoding="utf-8"?>
<ds:datastoreItem xmlns:ds="http://schemas.openxmlformats.org/officeDocument/2006/customXml" ds:itemID="{B2B515BA-6F04-4136-AD92-95D5C9D6822C}">
  <ds:schemaRefs>
    <ds:schemaRef ds:uri="http://schemas.microsoft.com/sharepoint/v3/contenttype/forms"/>
  </ds:schemaRefs>
</ds:datastoreItem>
</file>

<file path=customXml/itemProps3.xml><?xml version="1.0" encoding="utf-8"?>
<ds:datastoreItem xmlns:ds="http://schemas.openxmlformats.org/officeDocument/2006/customXml" ds:itemID="{65E9B27F-AD92-4564-878B-140D945F91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2f6b5b-ae74-4d55-9c11-27fa5df31dad"/>
    <ds:schemaRef ds:uri="4f5a7e0b-4aab-4903-843e-0c57a528ab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14</vt:i4>
      </vt:variant>
      <vt:variant>
        <vt:lpstr>Plages nommées</vt:lpstr>
      </vt:variant>
      <vt:variant>
        <vt:i4>6</vt:i4>
      </vt:variant>
    </vt:vector>
  </HeadingPairs>
  <TitlesOfParts>
    <vt:vector size="20" baseType="lpstr">
      <vt:lpstr>0.</vt:lpstr>
      <vt:lpstr>1.</vt:lpstr>
      <vt:lpstr>2.</vt:lpstr>
      <vt:lpstr>BNP PARIBAS</vt:lpstr>
      <vt:lpstr>BNPP by core businesses</vt:lpstr>
      <vt:lpstr>Reported CC</vt:lpstr>
      <vt:lpstr>3.</vt:lpstr>
      <vt:lpstr>4.</vt:lpstr>
      <vt:lpstr>5.</vt:lpstr>
      <vt:lpstr>6.</vt:lpstr>
      <vt:lpstr>7.</vt:lpstr>
      <vt:lpstr>8</vt:lpstr>
      <vt:lpstr>9</vt:lpstr>
      <vt:lpstr>10.</vt:lpstr>
      <vt:lpstr>'0.'!Zone_d_impression</vt:lpstr>
      <vt:lpstr>'1.'!Zone_d_impression</vt:lpstr>
      <vt:lpstr>'10.'!Zone_d_impression</vt:lpstr>
      <vt:lpstr>'2.'!Zone_d_impression</vt:lpstr>
      <vt:lpstr>'8'!Zone_d_impression</vt:lpstr>
      <vt:lpstr>'9'!Zone_d_impression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Christophe BOUSSAMBA</cp:lastModifiedBy>
  <cp:lastPrinted>2024-01-26T14:53:39Z</cp:lastPrinted>
  <dcterms:created xsi:type="dcterms:W3CDTF">1996-10-14T23:33:28Z</dcterms:created>
  <dcterms:modified xsi:type="dcterms:W3CDTF">2026-07-23T04:19:15Z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0x010100E557726D9578404781E74681241C3348</vt:lpwstr>
  </property>
  <property fmtid="{D5CDD505-2E9C-101B-9397-08002B2CF9AE}" pid="4" name="MSIP_Label_48ed5431-0ab7-4c1b-98f4-d4e50f674d02_Enabled">
    <vt:lpwstr>true</vt:lpwstr>
  </property>
  <property fmtid="{D5CDD505-2E9C-101B-9397-08002B2CF9AE}" pid="5" name="MSIP_Label_48ed5431-0ab7-4c1b-98f4-d4e50f674d02_SetDate">
    <vt:lpwstr>2026-07-23T04:19:14Z</vt:lpwstr>
  </property>
  <property fmtid="{D5CDD505-2E9C-101B-9397-08002B2CF9AE}" pid="6" name="MSIP_Label_48ed5431-0ab7-4c1b-98f4-d4e50f674d02_Method">
    <vt:lpwstr>Privileged</vt:lpwstr>
  </property>
  <property fmtid="{D5CDD505-2E9C-101B-9397-08002B2CF9AE}" pid="7" name="MSIP_Label_48ed5431-0ab7-4c1b-98f4-d4e50f674d02_Name">
    <vt:lpwstr>48ed5431-0ab7-4c1b-98f4-d4e50f674d02</vt:lpwstr>
  </property>
  <property fmtid="{D5CDD505-2E9C-101B-9397-08002B2CF9AE}" pid="8" name="MSIP_Label_48ed5431-0ab7-4c1b-98f4-d4e50f674d02_SiteId">
    <vt:lpwstr>614f9c25-bffa-42c7-86d8-964101f55fa2</vt:lpwstr>
  </property>
  <property fmtid="{D5CDD505-2E9C-101B-9397-08002B2CF9AE}" pid="9" name="MSIP_Label_48ed5431-0ab7-4c1b-98f4-d4e50f674d02_ActionId">
    <vt:lpwstr>c18a8285-53a6-4e22-8e77-b9b5992984b0</vt:lpwstr>
  </property>
  <property fmtid="{D5CDD505-2E9C-101B-9397-08002B2CF9AE}" pid="10" name="MSIP_Label_48ed5431-0ab7-4c1b-98f4-d4e50f674d02_ContentBits">
    <vt:lpwstr>0</vt:lpwstr>
  </property>
  <property fmtid="{D5CDD505-2E9C-101B-9397-08002B2CF9AE}" pid="11" name="MSIP_Label_48ed5431-0ab7-4c1b-98f4-d4e50f674d02_Tag">
    <vt:lpwstr>10, 0, 1, 1</vt:lpwstr>
  </property>
  <property fmtid="{D5CDD505-2E9C-101B-9397-08002B2CF9AE}" pid="17" name="MediaServiceImageTags">
    <vt:lpwstr/>
  </property>
</Properties>
</file>