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userName="305136" reservationPassword="CAA3"/>
  <workbookPr updateLinks="always" defaultThemeVersion="124226"/>
  <bookViews>
    <workbookView xWindow="14835" yWindow="345" windowWidth="12750" windowHeight="12540" tabRatio="882" firstSheet="5" activeTab="6"/>
  </bookViews>
  <sheets>
    <sheet name="PF pro forma" sheetId="43" state="hidden" r:id="rId1"/>
    <sheet name="Histo-Groupe pro forma" sheetId="42" state="hidden" r:id="rId2"/>
    <sheet name="Histo-Pôles " sheetId="48" state="hidden" r:id="rId3"/>
    <sheet name="Histo-Groupe " sheetId="45" state="hidden" r:id="rId4"/>
    <sheet name="FPN pro forma" sheetId="51" state="hidden" r:id="rId5"/>
    <sheet name="Histo-Groupe recomposé" sheetId="53" r:id="rId6"/>
    <sheet name="Histo-Pôles recomposé" sheetId="52" r:id="rId7"/>
  </sheets>
  <definedNames>
    <definedName name="_EXPORT31_1_9999163876705.058876_163879917.143776" localSheetId="0" hidden="1">'PF pro forma'!$D$202:$I$213</definedName>
    <definedName name="_xlnm._FilterDatabase" localSheetId="3" hidden="1">'Histo-Groupe '!$D$10:$D$23</definedName>
    <definedName name="_xlnm._FilterDatabase" localSheetId="1" hidden="1">'Histo-Groupe pro forma'!$D$10:$D$23</definedName>
    <definedName name="_xlnm._FilterDatabase" localSheetId="2" hidden="1">'Histo-Pôles '!$C$63:$S$359</definedName>
    <definedName name="_xlnm._FilterDatabase" localSheetId="0" hidden="1">'PF pro forma'!$C$63:$S$359</definedName>
    <definedName name="EssAliasTable" localSheetId="4">"Default"</definedName>
    <definedName name="EssAliasTable" localSheetId="3">"Default"</definedName>
    <definedName name="EssAliasTable" localSheetId="1">"Default"</definedName>
    <definedName name="EssAliasTable" localSheetId="2">"Default"</definedName>
    <definedName name="EssAliasTable" localSheetId="0">"Default"</definedName>
    <definedName name="EssfHasNonUnique" localSheetId="4">"FALSE"</definedName>
    <definedName name="EssfHasNonUnique" localSheetId="3">"FALSE"</definedName>
    <definedName name="EssfHasNonUnique" localSheetId="1">"FALSE"</definedName>
    <definedName name="EssfHasNonUnique" localSheetId="2">"FALSE"</definedName>
    <definedName name="EssfHasNonUnique" localSheetId="0">"FALSE"</definedName>
    <definedName name="EssLatest" localSheetId="4">"Jan"</definedName>
    <definedName name="EssLatest" localSheetId="3">"Jan"</definedName>
    <definedName name="EssLatest" localSheetId="1">"Jan"</definedName>
    <definedName name="EssLatest" localSheetId="2">"Jan"</definedName>
    <definedName name="EssLatest" localSheetId="0">"Jan"</definedName>
    <definedName name="EssOptions" localSheetId="4">"A3110000000111000011001101020_01000"</definedName>
    <definedName name="EssOptions" localSheetId="3">"A2110000000111000011001100020_0100000"</definedName>
    <definedName name="EssOptions" localSheetId="1">"A2110000000111000011001100020_0100000"</definedName>
    <definedName name="EssOptions" localSheetId="2">"A1100000000111000011001101020_0100000"</definedName>
    <definedName name="EssOptions" localSheetId="0">"A1100000000111000011001101020_0100000"</definedName>
    <definedName name="EssSamplingValue" localSheetId="4">100</definedName>
    <definedName name="EssSamplingValue" localSheetId="3">100</definedName>
    <definedName name="EssSamplingValue" localSheetId="1">100</definedName>
    <definedName name="EssSamplingValue" localSheetId="2">100</definedName>
    <definedName name="EssSamplingValue" localSheetId="0">100</definedName>
    <definedName name="q" localSheetId="4">'FPN pro forma'!#REF!</definedName>
    <definedName name="q" localSheetId="3">#REF!</definedName>
    <definedName name="q" localSheetId="1">#REF!</definedName>
    <definedName name="q" localSheetId="2">#REF!</definedName>
    <definedName name="q" localSheetId="0">#REF!</definedName>
    <definedName name="q">#REF!</definedName>
    <definedName name="_xlnm.Print_Area" localSheetId="4">'FPN pro forma'!$D$1:$N$42</definedName>
    <definedName name="_xlnm.Print_Area" localSheetId="3">'Histo-Groupe '!$D$10:$N$25</definedName>
    <definedName name="_xlnm.Print_Area" localSheetId="1">'Histo-Groupe pro forma'!$D$10:$N$25</definedName>
    <definedName name="_xlnm.Print_Area" localSheetId="2">'Histo-Pôles '!$C$9:$N$358</definedName>
    <definedName name="_xlnm.Print_Area" localSheetId="0">'PF pro forma'!$C$9:$N$358</definedName>
  </definedNames>
  <calcPr calcId="145621"/>
</workbook>
</file>

<file path=xl/calcChain.xml><?xml version="1.0" encoding="utf-8"?>
<calcChain xmlns="http://schemas.openxmlformats.org/spreadsheetml/2006/main">
  <c r="E22" i="42" l="1"/>
  <c r="E23" i="42" s="1"/>
  <c r="F22" i="42"/>
  <c r="G22" i="42"/>
  <c r="H22" i="42"/>
  <c r="I22" i="42"/>
  <c r="J22" i="42"/>
  <c r="K22" i="42"/>
  <c r="L22" i="42"/>
  <c r="M22" i="42"/>
  <c r="N22" i="42"/>
  <c r="D16" i="42"/>
  <c r="E10" i="42"/>
  <c r="J10" i="42"/>
  <c r="E8" i="42"/>
  <c r="F8" i="42"/>
  <c r="G8" i="42"/>
  <c r="H8" i="42"/>
  <c r="I8" i="42"/>
  <c r="J8" i="42"/>
  <c r="K8" i="42"/>
  <c r="L8" i="42"/>
  <c r="M8" i="42"/>
  <c r="N8" i="42"/>
  <c r="E6" i="42"/>
  <c r="J6" i="42"/>
  <c r="E4" i="42"/>
  <c r="F4" i="42"/>
  <c r="G4" i="42"/>
  <c r="H4" i="42"/>
  <c r="I4" i="42"/>
  <c r="J4" i="42"/>
  <c r="K4" i="42"/>
  <c r="L4" i="42"/>
  <c r="M4" i="42"/>
  <c r="N4" i="42"/>
  <c r="E362" i="43"/>
  <c r="F362" i="43"/>
  <c r="G362" i="43"/>
  <c r="H362" i="43"/>
  <c r="I362" i="43"/>
  <c r="J362" i="43"/>
  <c r="K362" i="43"/>
  <c r="L362" i="43"/>
  <c r="M362" i="43"/>
  <c r="N362" i="43"/>
  <c r="F347" i="43"/>
  <c r="G347" i="43"/>
  <c r="H347" i="43"/>
  <c r="I347" i="43"/>
  <c r="K347" i="43"/>
  <c r="L347" i="43"/>
  <c r="M347" i="43"/>
  <c r="N347" i="43"/>
  <c r="D345" i="43"/>
  <c r="E345" i="43"/>
  <c r="F345" i="43"/>
  <c r="G345" i="43"/>
  <c r="H345" i="43"/>
  <c r="I345" i="43"/>
  <c r="J345" i="43"/>
  <c r="K345" i="43"/>
  <c r="L345" i="43"/>
  <c r="M345" i="43"/>
  <c r="N345" i="43"/>
  <c r="F335" i="43"/>
  <c r="G335" i="43"/>
  <c r="H335" i="43"/>
  <c r="I335" i="43"/>
  <c r="K335" i="43"/>
  <c r="L335" i="43"/>
  <c r="M335" i="43"/>
  <c r="N335" i="43"/>
  <c r="D333" i="43"/>
  <c r="E333" i="43"/>
  <c r="F333" i="43"/>
  <c r="G333" i="43"/>
  <c r="H333" i="43"/>
  <c r="I333" i="43"/>
  <c r="J333" i="43"/>
  <c r="K333" i="43"/>
  <c r="L333" i="43"/>
  <c r="M333" i="43"/>
  <c r="N333" i="43"/>
  <c r="F322" i="43"/>
  <c r="G322" i="43"/>
  <c r="H322" i="43"/>
  <c r="I322" i="43"/>
  <c r="K322" i="43"/>
  <c r="L322" i="43"/>
  <c r="M322" i="43"/>
  <c r="N322" i="43"/>
  <c r="D320" i="43"/>
  <c r="E320" i="43"/>
  <c r="F320" i="43"/>
  <c r="G320" i="43"/>
  <c r="H320" i="43"/>
  <c r="I320" i="43"/>
  <c r="J320" i="43"/>
  <c r="K320" i="43"/>
  <c r="L320" i="43"/>
  <c r="M320" i="43"/>
  <c r="N320" i="43"/>
  <c r="F310" i="43"/>
  <c r="G310" i="43"/>
  <c r="H310" i="43"/>
  <c r="I310" i="43"/>
  <c r="K310" i="43"/>
  <c r="L310" i="43"/>
  <c r="M310" i="43"/>
  <c r="N310" i="43"/>
  <c r="D308" i="43"/>
  <c r="E308" i="43"/>
  <c r="F308" i="43"/>
  <c r="G308" i="43"/>
  <c r="H308" i="43"/>
  <c r="I308" i="43"/>
  <c r="J308" i="43"/>
  <c r="K308" i="43"/>
  <c r="L308" i="43"/>
  <c r="M308" i="43"/>
  <c r="N308" i="43"/>
  <c r="F297" i="43"/>
  <c r="G297" i="43"/>
  <c r="H297" i="43"/>
  <c r="I297" i="43"/>
  <c r="K297" i="43"/>
  <c r="L297" i="43"/>
  <c r="M297" i="43"/>
  <c r="N297" i="43"/>
  <c r="D295" i="43"/>
  <c r="E295" i="43"/>
  <c r="F295" i="43"/>
  <c r="G295" i="43"/>
  <c r="H295" i="43"/>
  <c r="I295" i="43"/>
  <c r="J295" i="43"/>
  <c r="K295" i="43"/>
  <c r="L295" i="43"/>
  <c r="M295" i="43"/>
  <c r="N295" i="43"/>
  <c r="F284" i="43"/>
  <c r="G284" i="43"/>
  <c r="H284" i="43"/>
  <c r="I284" i="43"/>
  <c r="K284" i="43"/>
  <c r="L284" i="43"/>
  <c r="M284" i="43"/>
  <c r="N284" i="43"/>
  <c r="D282" i="43"/>
  <c r="E282" i="43"/>
  <c r="F282" i="43"/>
  <c r="G282" i="43"/>
  <c r="H282" i="43"/>
  <c r="I282" i="43"/>
  <c r="J282" i="43"/>
  <c r="K282" i="43"/>
  <c r="L282" i="43"/>
  <c r="M282" i="43"/>
  <c r="N282" i="43"/>
  <c r="F271" i="43"/>
  <c r="G271" i="43"/>
  <c r="H271" i="43"/>
  <c r="I271" i="43"/>
  <c r="K271" i="43"/>
  <c r="L271" i="43"/>
  <c r="M271" i="43"/>
  <c r="N271" i="43"/>
  <c r="D269" i="43"/>
  <c r="E269" i="43"/>
  <c r="F269" i="43"/>
  <c r="G269" i="43"/>
  <c r="H269" i="43"/>
  <c r="I269" i="43"/>
  <c r="J269" i="43"/>
  <c r="K269" i="43"/>
  <c r="L269" i="43"/>
  <c r="M269" i="43"/>
  <c r="N269" i="43"/>
  <c r="F259" i="43"/>
  <c r="G259" i="43"/>
  <c r="H259" i="43"/>
  <c r="I259" i="43"/>
  <c r="K259" i="43"/>
  <c r="L259" i="43"/>
  <c r="M259" i="43"/>
  <c r="N259" i="43"/>
  <c r="D257" i="43"/>
  <c r="E257" i="43"/>
  <c r="F257" i="43"/>
  <c r="G257" i="43"/>
  <c r="H257" i="43"/>
  <c r="I257" i="43"/>
  <c r="J257" i="43"/>
  <c r="K257" i="43"/>
  <c r="L257" i="43"/>
  <c r="M257" i="43"/>
  <c r="N257" i="43"/>
  <c r="E254" i="43"/>
  <c r="F254" i="43"/>
  <c r="G254" i="43"/>
  <c r="H254" i="43"/>
  <c r="I254" i="43"/>
  <c r="J254" i="43"/>
  <c r="K254" i="43"/>
  <c r="L254" i="43"/>
  <c r="M254" i="43"/>
  <c r="N254" i="43"/>
  <c r="E244" i="43"/>
  <c r="J244" i="43"/>
  <c r="D241" i="43"/>
  <c r="E241" i="43"/>
  <c r="F241" i="43"/>
  <c r="G241" i="43"/>
  <c r="H241" i="43"/>
  <c r="I241" i="43"/>
  <c r="J241" i="43"/>
  <c r="K241" i="43"/>
  <c r="L241" i="43"/>
  <c r="M241" i="43"/>
  <c r="N241" i="43"/>
  <c r="F230" i="43"/>
  <c r="G230" i="43"/>
  <c r="H230" i="43"/>
  <c r="I230" i="43"/>
  <c r="K230" i="43"/>
  <c r="L230" i="43"/>
  <c r="M230" i="43"/>
  <c r="N230" i="43"/>
  <c r="D228" i="43"/>
  <c r="E228" i="43"/>
  <c r="F228" i="43"/>
  <c r="G228" i="43"/>
  <c r="H228" i="43"/>
  <c r="I228" i="43"/>
  <c r="J228" i="43"/>
  <c r="K228" i="43"/>
  <c r="L228" i="43"/>
  <c r="M228" i="43"/>
  <c r="N228" i="43"/>
  <c r="E225" i="43"/>
  <c r="F225" i="43"/>
  <c r="G225" i="43"/>
  <c r="H225" i="43"/>
  <c r="I225" i="43"/>
  <c r="J225" i="43"/>
  <c r="K225" i="43"/>
  <c r="L225" i="43"/>
  <c r="M225" i="43"/>
  <c r="N225" i="43"/>
  <c r="E215" i="43"/>
  <c r="J215" i="43"/>
  <c r="D213" i="43"/>
  <c r="E213" i="43"/>
  <c r="F213" i="43"/>
  <c r="G213" i="43"/>
  <c r="H213" i="43"/>
  <c r="I213" i="43"/>
  <c r="J213" i="43"/>
  <c r="K213" i="43"/>
  <c r="L213" i="43"/>
  <c r="M213" i="43"/>
  <c r="N213" i="43"/>
  <c r="E202" i="43"/>
  <c r="J202" i="43"/>
  <c r="D200" i="43"/>
  <c r="E200" i="43"/>
  <c r="F200" i="43"/>
  <c r="G200" i="43"/>
  <c r="H200" i="43"/>
  <c r="I200" i="43"/>
  <c r="J200" i="43"/>
  <c r="K200" i="43"/>
  <c r="L200" i="43"/>
  <c r="M200" i="43"/>
  <c r="N200" i="43"/>
  <c r="E189" i="43"/>
  <c r="J189" i="43"/>
  <c r="D187" i="43"/>
  <c r="E187" i="43"/>
  <c r="F187" i="43"/>
  <c r="G187" i="43"/>
  <c r="H187" i="43"/>
  <c r="I187" i="43"/>
  <c r="J187" i="43"/>
  <c r="K187" i="43"/>
  <c r="L187" i="43"/>
  <c r="M187" i="43"/>
  <c r="N187" i="43"/>
  <c r="F176" i="43"/>
  <c r="G176" i="43"/>
  <c r="H176" i="43"/>
  <c r="J176" i="43"/>
  <c r="D174" i="43"/>
  <c r="E174" i="43"/>
  <c r="F174" i="43"/>
  <c r="G174" i="43"/>
  <c r="H174" i="43"/>
  <c r="I174" i="43"/>
  <c r="J174" i="43"/>
  <c r="K174" i="43"/>
  <c r="L174" i="43"/>
  <c r="M174" i="43"/>
  <c r="N174" i="43"/>
  <c r="E171" i="43"/>
  <c r="F171" i="43"/>
  <c r="G171" i="43"/>
  <c r="H171" i="43"/>
  <c r="I171" i="43"/>
  <c r="J171" i="43"/>
  <c r="K171" i="43"/>
  <c r="L171" i="43"/>
  <c r="M171" i="43"/>
  <c r="N171" i="43"/>
  <c r="F161" i="43"/>
  <c r="G161" i="43"/>
  <c r="H161" i="43"/>
  <c r="J161" i="43"/>
  <c r="D159" i="43"/>
  <c r="E159" i="43"/>
  <c r="F159" i="43"/>
  <c r="G159" i="43"/>
  <c r="H159" i="43"/>
  <c r="I159" i="43"/>
  <c r="J159" i="43"/>
  <c r="K159" i="43"/>
  <c r="L159" i="43"/>
  <c r="M159" i="43"/>
  <c r="N159" i="43"/>
  <c r="E148" i="43"/>
  <c r="J148" i="43"/>
  <c r="D146" i="43"/>
  <c r="E146" i="43"/>
  <c r="F146" i="43"/>
  <c r="G146" i="43"/>
  <c r="H146" i="43"/>
  <c r="I146" i="43"/>
  <c r="J146" i="43"/>
  <c r="K146" i="43"/>
  <c r="L146" i="43"/>
  <c r="M146" i="43"/>
  <c r="N146" i="43"/>
  <c r="E143" i="43"/>
  <c r="F143" i="43"/>
  <c r="G143" i="43"/>
  <c r="H143" i="43"/>
  <c r="I143" i="43"/>
  <c r="J143" i="43"/>
  <c r="K143" i="43"/>
  <c r="L143" i="43"/>
  <c r="M143" i="43"/>
  <c r="N143" i="43"/>
  <c r="E133" i="43"/>
  <c r="J133" i="43"/>
  <c r="D131" i="43"/>
  <c r="E131" i="43"/>
  <c r="F131" i="43"/>
  <c r="G131" i="43"/>
  <c r="H131" i="43"/>
  <c r="I131" i="43"/>
  <c r="J131" i="43"/>
  <c r="K131" i="43"/>
  <c r="L131" i="43"/>
  <c r="M131" i="43"/>
  <c r="N131" i="43"/>
  <c r="E121" i="43"/>
  <c r="J121" i="43"/>
  <c r="D119" i="43"/>
  <c r="E119" i="43"/>
  <c r="F119" i="43"/>
  <c r="G119" i="43"/>
  <c r="H119" i="43"/>
  <c r="I119" i="43"/>
  <c r="J119" i="43"/>
  <c r="K119" i="43"/>
  <c r="L119" i="43"/>
  <c r="M119" i="43"/>
  <c r="N119" i="43"/>
  <c r="E116" i="43"/>
  <c r="F116" i="43"/>
  <c r="G116" i="43"/>
  <c r="H116" i="43"/>
  <c r="I116" i="43"/>
  <c r="J116" i="43"/>
  <c r="K116" i="43"/>
  <c r="L116" i="43"/>
  <c r="M116" i="43"/>
  <c r="N116" i="43"/>
  <c r="E107" i="43"/>
  <c r="J107" i="43"/>
  <c r="D105" i="43"/>
  <c r="E105" i="43"/>
  <c r="F105" i="43"/>
  <c r="G105" i="43"/>
  <c r="H105" i="43"/>
  <c r="I105" i="43"/>
  <c r="J105" i="43"/>
  <c r="K105" i="43"/>
  <c r="L105" i="43"/>
  <c r="M105" i="43"/>
  <c r="N105" i="43"/>
  <c r="E95" i="43"/>
  <c r="J95" i="43"/>
  <c r="D93" i="43"/>
  <c r="E93" i="43"/>
  <c r="F93" i="43"/>
  <c r="G93" i="43"/>
  <c r="H93" i="43"/>
  <c r="I93" i="43"/>
  <c r="J93" i="43"/>
  <c r="K93" i="43"/>
  <c r="L93" i="43"/>
  <c r="M93" i="43"/>
  <c r="N93" i="43"/>
  <c r="E90" i="43"/>
  <c r="F90" i="43"/>
  <c r="G90" i="43"/>
  <c r="H90" i="43"/>
  <c r="I90" i="43"/>
  <c r="J90" i="43"/>
  <c r="K90" i="43"/>
  <c r="L90" i="43"/>
  <c r="M90" i="43"/>
  <c r="N90" i="43"/>
  <c r="E79" i="43"/>
  <c r="J79" i="43"/>
  <c r="D77" i="43"/>
  <c r="E77" i="43"/>
  <c r="F77" i="43"/>
  <c r="G77" i="43"/>
  <c r="H77" i="43"/>
  <c r="I77" i="43"/>
  <c r="J77" i="43"/>
  <c r="K77" i="43"/>
  <c r="L77" i="43"/>
  <c r="M77" i="43"/>
  <c r="N77" i="43"/>
  <c r="E74" i="43"/>
  <c r="F74" i="43"/>
  <c r="G74" i="43"/>
  <c r="H74" i="43"/>
  <c r="I74" i="43"/>
  <c r="J74" i="43"/>
  <c r="K74" i="43"/>
  <c r="L74" i="43"/>
  <c r="M74" i="43"/>
  <c r="N74" i="43"/>
  <c r="E63" i="43"/>
  <c r="E335" i="43" s="1"/>
  <c r="J63" i="43"/>
  <c r="J347" i="43" s="1"/>
  <c r="D61" i="43"/>
  <c r="E61" i="43"/>
  <c r="F61" i="43"/>
  <c r="G61" i="43"/>
  <c r="H61" i="43"/>
  <c r="I61" i="43"/>
  <c r="J61" i="43"/>
  <c r="K61" i="43"/>
  <c r="L61" i="43"/>
  <c r="M61" i="43"/>
  <c r="N61" i="43"/>
  <c r="E50" i="43"/>
  <c r="J50" i="43"/>
  <c r="D48" i="43"/>
  <c r="E48" i="43"/>
  <c r="F48" i="43"/>
  <c r="G48" i="43"/>
  <c r="H48" i="43"/>
  <c r="I48" i="43"/>
  <c r="J48" i="43"/>
  <c r="K48" i="43"/>
  <c r="L48" i="43"/>
  <c r="M48" i="43"/>
  <c r="N48" i="43"/>
  <c r="E45" i="43"/>
  <c r="F45" i="43"/>
  <c r="G45" i="43"/>
  <c r="H45" i="43"/>
  <c r="I45" i="43"/>
  <c r="J45" i="43"/>
  <c r="K45" i="43"/>
  <c r="L45" i="43"/>
  <c r="M45" i="43"/>
  <c r="N45" i="43"/>
  <c r="E35" i="43"/>
  <c r="J35" i="43"/>
  <c r="D33" i="43"/>
  <c r="E33" i="43"/>
  <c r="F33" i="43"/>
  <c r="G33" i="43"/>
  <c r="H33" i="43"/>
  <c r="I33" i="43"/>
  <c r="J33" i="43"/>
  <c r="K33" i="43"/>
  <c r="L33" i="43"/>
  <c r="M33" i="43"/>
  <c r="N33" i="43"/>
  <c r="E22" i="43"/>
  <c r="J22" i="43"/>
  <c r="D20" i="43"/>
  <c r="E20" i="43"/>
  <c r="F20" i="43"/>
  <c r="G20" i="43"/>
  <c r="H20" i="43"/>
  <c r="I20" i="43"/>
  <c r="J20" i="43"/>
  <c r="K20" i="43"/>
  <c r="L20" i="43"/>
  <c r="M20" i="43"/>
  <c r="N20" i="43"/>
  <c r="E9" i="43"/>
  <c r="J9" i="43"/>
  <c r="E7" i="43"/>
  <c r="F7" i="43"/>
  <c r="G7" i="43"/>
  <c r="H7" i="43"/>
  <c r="I7" i="43"/>
  <c r="J7" i="43"/>
  <c r="K7" i="43"/>
  <c r="L7" i="43"/>
  <c r="M7" i="43"/>
  <c r="N7" i="43"/>
  <c r="E3" i="43"/>
  <c r="F3" i="43"/>
  <c r="G3" i="43"/>
  <c r="H3" i="43"/>
  <c r="I3" i="43"/>
  <c r="J3" i="43"/>
  <c r="K3" i="43"/>
  <c r="L3" i="43"/>
  <c r="M3" i="43"/>
  <c r="N3" i="43"/>
  <c r="D354" i="43"/>
  <c r="J230" i="43" l="1"/>
  <c r="J259" i="43"/>
  <c r="E271" i="43"/>
  <c r="J284" i="43"/>
  <c r="E297" i="43"/>
  <c r="J310" i="43"/>
  <c r="E322" i="43"/>
  <c r="J335" i="43"/>
  <c r="E347" i="43"/>
  <c r="E161" i="43"/>
  <c r="E176" i="43"/>
  <c r="E230" i="43"/>
  <c r="E259" i="43"/>
  <c r="J271" i="43"/>
  <c r="E284" i="43"/>
  <c r="J297" i="43"/>
  <c r="E310" i="43"/>
  <c r="J322" i="43"/>
  <c r="E53" i="51" l="1"/>
  <c r="F53" i="51"/>
  <c r="G53" i="51"/>
  <c r="H53" i="51"/>
  <c r="I53" i="51"/>
  <c r="J53" i="51"/>
  <c r="K53" i="51"/>
  <c r="L53" i="51"/>
  <c r="M53" i="51"/>
  <c r="N53" i="51"/>
  <c r="E52" i="51"/>
  <c r="F52" i="51"/>
  <c r="G52" i="51"/>
  <c r="H52" i="51"/>
  <c r="I52" i="51"/>
  <c r="J52" i="51"/>
  <c r="K52" i="51"/>
  <c r="L52" i="51"/>
  <c r="M52" i="51"/>
  <c r="N52" i="51"/>
  <c r="E51" i="51"/>
  <c r="F51" i="51"/>
  <c r="G51" i="51"/>
  <c r="H51" i="51"/>
  <c r="I51" i="51"/>
  <c r="J51" i="51"/>
  <c r="K51" i="51"/>
  <c r="L51" i="51"/>
  <c r="M51" i="51"/>
  <c r="N51" i="51"/>
  <c r="E50" i="51"/>
  <c r="F50" i="51"/>
  <c r="G50" i="51"/>
  <c r="H50" i="51"/>
  <c r="I50" i="51"/>
  <c r="J50" i="51"/>
  <c r="K50" i="51"/>
  <c r="L50" i="51"/>
  <c r="M50" i="51"/>
  <c r="N50" i="51"/>
  <c r="E49" i="51"/>
  <c r="F49" i="51"/>
  <c r="G49" i="51"/>
  <c r="H49" i="51"/>
  <c r="I49" i="51"/>
  <c r="J49" i="51"/>
  <c r="K49" i="51"/>
  <c r="L49" i="51"/>
  <c r="M49" i="51"/>
  <c r="N49" i="51"/>
  <c r="E48" i="51"/>
  <c r="F48" i="51"/>
  <c r="G48" i="51"/>
  <c r="H48" i="51"/>
  <c r="I48" i="51"/>
  <c r="J48" i="51"/>
  <c r="K48" i="51"/>
  <c r="L48" i="51"/>
  <c r="M48" i="51"/>
  <c r="N48" i="51"/>
  <c r="E47" i="51"/>
  <c r="F47" i="51"/>
  <c r="G47" i="51"/>
  <c r="H47" i="51"/>
  <c r="I47" i="51"/>
  <c r="J47" i="51"/>
  <c r="K47" i="51"/>
  <c r="L47" i="51"/>
  <c r="M47" i="51"/>
  <c r="N47" i="51"/>
  <c r="E46" i="51"/>
  <c r="F46" i="51"/>
  <c r="G46" i="51"/>
  <c r="H46" i="51"/>
  <c r="I46" i="51"/>
  <c r="J46" i="51"/>
  <c r="K46" i="51"/>
  <c r="L46" i="51"/>
  <c r="M46" i="51"/>
  <c r="N46" i="51"/>
  <c r="E45" i="51"/>
  <c r="F45" i="51"/>
  <c r="G45" i="51"/>
  <c r="H45" i="51"/>
  <c r="I45" i="51"/>
  <c r="J45" i="51"/>
  <c r="K45" i="51"/>
  <c r="L45" i="51"/>
  <c r="M45" i="51"/>
  <c r="N45" i="51"/>
  <c r="E10" i="51"/>
  <c r="F10" i="51"/>
  <c r="G10" i="51"/>
  <c r="H10" i="51"/>
  <c r="I10" i="51"/>
  <c r="J10" i="51"/>
  <c r="K10" i="51"/>
  <c r="L10" i="51"/>
  <c r="M10" i="51"/>
  <c r="N10" i="51"/>
  <c r="E9" i="51"/>
  <c r="F9" i="51"/>
  <c r="G9" i="51"/>
  <c r="H9" i="51"/>
  <c r="I9" i="51"/>
  <c r="E8" i="51"/>
  <c r="F8" i="51"/>
  <c r="G8" i="51"/>
  <c r="H8" i="51"/>
  <c r="I8" i="51"/>
  <c r="K8" i="51"/>
  <c r="L8" i="51"/>
  <c r="M8" i="51"/>
  <c r="N8" i="51"/>
  <c r="E4" i="51"/>
  <c r="F4" i="51"/>
  <c r="G4" i="51"/>
  <c r="H4" i="51"/>
  <c r="I4" i="51"/>
  <c r="J4" i="51"/>
  <c r="K4" i="51"/>
  <c r="L4" i="51"/>
  <c r="M4" i="51"/>
  <c r="N4" i="51"/>
  <c r="E23" i="45"/>
  <c r="E22" i="45"/>
  <c r="F22" i="45"/>
  <c r="G22" i="45"/>
  <c r="H22" i="45"/>
  <c r="I22" i="45"/>
  <c r="J22" i="45"/>
  <c r="K22" i="45"/>
  <c r="L22" i="45"/>
  <c r="M22" i="45"/>
  <c r="N22" i="45"/>
  <c r="D16" i="45"/>
  <c r="E10" i="45"/>
  <c r="J10" i="45"/>
  <c r="E8" i="45"/>
  <c r="F8" i="45"/>
  <c r="G8" i="45"/>
  <c r="H8" i="45"/>
  <c r="I8" i="45"/>
  <c r="J8" i="45"/>
  <c r="K8" i="45"/>
  <c r="L8" i="45"/>
  <c r="M8" i="45"/>
  <c r="N8" i="45"/>
  <c r="E6" i="45"/>
  <c r="J6" i="45"/>
  <c r="E4" i="45"/>
  <c r="F4" i="45"/>
  <c r="G4" i="45"/>
  <c r="H4" i="45"/>
  <c r="I4" i="45"/>
  <c r="J4" i="45"/>
  <c r="K4" i="45"/>
  <c r="L4" i="45"/>
  <c r="M4" i="45"/>
  <c r="N4" i="45"/>
  <c r="E362" i="48"/>
  <c r="F362" i="48"/>
  <c r="G362" i="48"/>
  <c r="H362" i="48"/>
  <c r="I362" i="48"/>
  <c r="J362" i="48"/>
  <c r="K362" i="48"/>
  <c r="L362" i="48"/>
  <c r="M362" i="48"/>
  <c r="N362" i="48"/>
  <c r="Q358" i="48"/>
  <c r="R358" i="48"/>
  <c r="S358" i="48"/>
  <c r="T358" i="48"/>
  <c r="U358" i="48"/>
  <c r="Q357" i="48"/>
  <c r="R357" i="48"/>
  <c r="S357" i="48"/>
  <c r="T357" i="48"/>
  <c r="U357" i="48"/>
  <c r="Q356" i="48"/>
  <c r="R356" i="48"/>
  <c r="S356" i="48"/>
  <c r="T356" i="48"/>
  <c r="U356" i="48"/>
  <c r="Q355" i="48"/>
  <c r="R355" i="48"/>
  <c r="S355" i="48"/>
  <c r="T355" i="48"/>
  <c r="U355" i="48"/>
  <c r="Q354" i="48"/>
  <c r="R354" i="48"/>
  <c r="S354" i="48"/>
  <c r="T354" i="48"/>
  <c r="U354" i="48"/>
  <c r="Q353" i="48"/>
  <c r="R353" i="48"/>
  <c r="S353" i="48"/>
  <c r="T353" i="48"/>
  <c r="U353" i="48"/>
  <c r="Q352" i="48"/>
  <c r="R352" i="48"/>
  <c r="S352" i="48"/>
  <c r="T352" i="48"/>
  <c r="U352" i="48"/>
  <c r="Q351" i="48"/>
  <c r="R351" i="48"/>
  <c r="S351" i="48"/>
  <c r="T351" i="48"/>
  <c r="U351" i="48"/>
  <c r="Q350" i="48"/>
  <c r="R350" i="48"/>
  <c r="S350" i="48"/>
  <c r="T350" i="48"/>
  <c r="U350" i="48"/>
  <c r="Q349" i="48"/>
  <c r="R349" i="48"/>
  <c r="S349" i="48"/>
  <c r="T349" i="48"/>
  <c r="U349" i="48"/>
  <c r="F347" i="48"/>
  <c r="G347" i="48"/>
  <c r="H347" i="48"/>
  <c r="I347" i="48"/>
  <c r="K347" i="48"/>
  <c r="L347" i="48"/>
  <c r="M347" i="48"/>
  <c r="N347" i="48"/>
  <c r="R347" i="48"/>
  <c r="S347" i="48"/>
  <c r="T347" i="48"/>
  <c r="U347" i="48"/>
  <c r="D345" i="48"/>
  <c r="E345" i="48"/>
  <c r="F345" i="48"/>
  <c r="G345" i="48"/>
  <c r="S345" i="48" s="1"/>
  <c r="H345" i="48"/>
  <c r="I345" i="48"/>
  <c r="U345" i="48" s="1"/>
  <c r="J345" i="48"/>
  <c r="K345" i="48"/>
  <c r="L345" i="48"/>
  <c r="M345" i="48"/>
  <c r="N345" i="48"/>
  <c r="Q344" i="48"/>
  <c r="R344" i="48"/>
  <c r="S344" i="48"/>
  <c r="T344" i="48"/>
  <c r="U344" i="48"/>
  <c r="Q343" i="48"/>
  <c r="R343" i="48"/>
  <c r="S343" i="48"/>
  <c r="T343" i="48"/>
  <c r="U343" i="48"/>
  <c r="Q342" i="48"/>
  <c r="R342" i="48"/>
  <c r="S342" i="48"/>
  <c r="T342" i="48"/>
  <c r="U342" i="48"/>
  <c r="Q341" i="48"/>
  <c r="R341" i="48"/>
  <c r="S341" i="48"/>
  <c r="T341" i="48"/>
  <c r="U341" i="48"/>
  <c r="Q340" i="48"/>
  <c r="R340" i="48"/>
  <c r="S340" i="48"/>
  <c r="T340" i="48"/>
  <c r="U340" i="48"/>
  <c r="Q339" i="48"/>
  <c r="R339" i="48"/>
  <c r="S339" i="48"/>
  <c r="T339" i="48"/>
  <c r="U339" i="48"/>
  <c r="Q338" i="48"/>
  <c r="R338" i="48"/>
  <c r="S338" i="48"/>
  <c r="T338" i="48"/>
  <c r="U338" i="48"/>
  <c r="Q337" i="48"/>
  <c r="R337" i="48"/>
  <c r="S337" i="48"/>
  <c r="T337" i="48"/>
  <c r="U337" i="48"/>
  <c r="F335" i="48"/>
  <c r="G335" i="48"/>
  <c r="H335" i="48"/>
  <c r="I335" i="48"/>
  <c r="K335" i="48"/>
  <c r="L335" i="48"/>
  <c r="M335" i="48"/>
  <c r="N335" i="48"/>
  <c r="R335" i="48"/>
  <c r="S335" i="48"/>
  <c r="T335" i="48"/>
  <c r="U335" i="48"/>
  <c r="D333" i="48"/>
  <c r="E333" i="48"/>
  <c r="F333" i="48"/>
  <c r="R333" i="48" s="1"/>
  <c r="G333" i="48"/>
  <c r="H333" i="48"/>
  <c r="T333" i="48" s="1"/>
  <c r="I333" i="48"/>
  <c r="J333" i="48"/>
  <c r="K333" i="48"/>
  <c r="L333" i="48"/>
  <c r="M333" i="48"/>
  <c r="N333" i="48"/>
  <c r="Q332" i="48"/>
  <c r="R332" i="48"/>
  <c r="S332" i="48"/>
  <c r="T332" i="48"/>
  <c r="U332" i="48"/>
  <c r="Q331" i="48"/>
  <c r="R331" i="48"/>
  <c r="S331" i="48"/>
  <c r="T331" i="48"/>
  <c r="U331" i="48"/>
  <c r="Q330" i="48"/>
  <c r="R330" i="48"/>
  <c r="S330" i="48"/>
  <c r="T330" i="48"/>
  <c r="U330" i="48"/>
  <c r="Q329" i="48"/>
  <c r="R329" i="48"/>
  <c r="S329" i="48"/>
  <c r="T329" i="48"/>
  <c r="U329" i="48"/>
  <c r="Q328" i="48"/>
  <c r="R328" i="48"/>
  <c r="S328" i="48"/>
  <c r="T328" i="48"/>
  <c r="U328" i="48"/>
  <c r="Q327" i="48"/>
  <c r="R327" i="48"/>
  <c r="S327" i="48"/>
  <c r="T327" i="48"/>
  <c r="U327" i="48"/>
  <c r="Q326" i="48"/>
  <c r="R326" i="48"/>
  <c r="S326" i="48"/>
  <c r="T326" i="48"/>
  <c r="U326" i="48"/>
  <c r="Q325" i="48"/>
  <c r="R325" i="48"/>
  <c r="S325" i="48"/>
  <c r="T325" i="48"/>
  <c r="U325" i="48"/>
  <c r="Q324" i="48"/>
  <c r="R324" i="48"/>
  <c r="S324" i="48"/>
  <c r="T324" i="48"/>
  <c r="U324" i="48"/>
  <c r="F322" i="48"/>
  <c r="G322" i="48"/>
  <c r="H322" i="48"/>
  <c r="I322" i="48"/>
  <c r="K322" i="48"/>
  <c r="L322" i="48"/>
  <c r="M322" i="48"/>
  <c r="N322" i="48"/>
  <c r="R322" i="48"/>
  <c r="S322" i="48"/>
  <c r="T322" i="48"/>
  <c r="U322" i="48"/>
  <c r="D320" i="48"/>
  <c r="E320" i="48"/>
  <c r="F320" i="48"/>
  <c r="G320" i="48"/>
  <c r="H320" i="48"/>
  <c r="T320" i="48" s="1"/>
  <c r="I320" i="48"/>
  <c r="U320" i="48" s="1"/>
  <c r="J320" i="48"/>
  <c r="K320" i="48"/>
  <c r="L320" i="48"/>
  <c r="M320" i="48"/>
  <c r="N320" i="48"/>
  <c r="Q319" i="48"/>
  <c r="R319" i="48"/>
  <c r="S319" i="48"/>
  <c r="T319" i="48"/>
  <c r="U319" i="48"/>
  <c r="Q318" i="48"/>
  <c r="R318" i="48"/>
  <c r="S318" i="48"/>
  <c r="T318" i="48"/>
  <c r="U318" i="48"/>
  <c r="Q317" i="48"/>
  <c r="R317" i="48"/>
  <c r="S317" i="48"/>
  <c r="T317" i="48"/>
  <c r="U317" i="48"/>
  <c r="Q316" i="48"/>
  <c r="R316" i="48"/>
  <c r="S316" i="48"/>
  <c r="T316" i="48"/>
  <c r="U316" i="48"/>
  <c r="Q315" i="48"/>
  <c r="R315" i="48"/>
  <c r="S315" i="48"/>
  <c r="T315" i="48"/>
  <c r="U315" i="48"/>
  <c r="Q314" i="48"/>
  <c r="R314" i="48"/>
  <c r="S314" i="48"/>
  <c r="T314" i="48"/>
  <c r="U314" i="48"/>
  <c r="Q313" i="48"/>
  <c r="R313" i="48"/>
  <c r="S313" i="48"/>
  <c r="T313" i="48"/>
  <c r="U313" i="48"/>
  <c r="Q312" i="48"/>
  <c r="R312" i="48"/>
  <c r="S312" i="48"/>
  <c r="T312" i="48"/>
  <c r="U312" i="48"/>
  <c r="F310" i="48"/>
  <c r="G310" i="48"/>
  <c r="H310" i="48"/>
  <c r="I310" i="48"/>
  <c r="K310" i="48"/>
  <c r="L310" i="48"/>
  <c r="M310" i="48"/>
  <c r="N310" i="48"/>
  <c r="R310" i="48"/>
  <c r="S310" i="48"/>
  <c r="T310" i="48"/>
  <c r="U310" i="48"/>
  <c r="D308" i="48"/>
  <c r="E308" i="48"/>
  <c r="Q308" i="48" s="1"/>
  <c r="F308" i="48"/>
  <c r="G308" i="48"/>
  <c r="S308" i="48" s="1"/>
  <c r="H308" i="48"/>
  <c r="T308" i="48" s="1"/>
  <c r="I308" i="48"/>
  <c r="U308" i="48" s="1"/>
  <c r="J308" i="48"/>
  <c r="K308" i="48"/>
  <c r="L308" i="48"/>
  <c r="M308" i="48"/>
  <c r="N308" i="48"/>
  <c r="Q307" i="48"/>
  <c r="R307" i="48"/>
  <c r="S307" i="48"/>
  <c r="T307" i="48"/>
  <c r="U307" i="48"/>
  <c r="Q306" i="48"/>
  <c r="R306" i="48"/>
  <c r="S306" i="48"/>
  <c r="T306" i="48"/>
  <c r="U306" i="48"/>
  <c r="Q305" i="48"/>
  <c r="R305" i="48"/>
  <c r="S305" i="48"/>
  <c r="T305" i="48"/>
  <c r="U305" i="48"/>
  <c r="Q304" i="48"/>
  <c r="R304" i="48"/>
  <c r="S304" i="48"/>
  <c r="T304" i="48"/>
  <c r="U304" i="48"/>
  <c r="Q303" i="48"/>
  <c r="R303" i="48"/>
  <c r="S303" i="48"/>
  <c r="T303" i="48"/>
  <c r="U303" i="48"/>
  <c r="Q302" i="48"/>
  <c r="R302" i="48"/>
  <c r="S302" i="48"/>
  <c r="T302" i="48"/>
  <c r="U302" i="48"/>
  <c r="Q301" i="48"/>
  <c r="R301" i="48"/>
  <c r="S301" i="48"/>
  <c r="T301" i="48"/>
  <c r="U301" i="48"/>
  <c r="Q300" i="48"/>
  <c r="R300" i="48"/>
  <c r="S300" i="48"/>
  <c r="T300" i="48"/>
  <c r="U300" i="48"/>
  <c r="Q299" i="48"/>
  <c r="R299" i="48"/>
  <c r="S299" i="48"/>
  <c r="T299" i="48"/>
  <c r="U299" i="48"/>
  <c r="F297" i="48"/>
  <c r="G297" i="48"/>
  <c r="H297" i="48"/>
  <c r="I297" i="48"/>
  <c r="K297" i="48"/>
  <c r="L297" i="48"/>
  <c r="M297" i="48"/>
  <c r="N297" i="48"/>
  <c r="R297" i="48"/>
  <c r="S297" i="48"/>
  <c r="T297" i="48"/>
  <c r="U297" i="48"/>
  <c r="D295" i="48"/>
  <c r="E295" i="48"/>
  <c r="Q295" i="48" s="1"/>
  <c r="F295" i="48"/>
  <c r="G295" i="48"/>
  <c r="S295" i="48" s="1"/>
  <c r="H295" i="48"/>
  <c r="I295" i="48"/>
  <c r="U295" i="48" s="1"/>
  <c r="J295" i="48"/>
  <c r="K295" i="48"/>
  <c r="L295" i="48"/>
  <c r="M295" i="48"/>
  <c r="N295" i="48"/>
  <c r="Q294" i="48"/>
  <c r="R294" i="48"/>
  <c r="S294" i="48"/>
  <c r="T294" i="48"/>
  <c r="U294" i="48"/>
  <c r="Q293" i="48"/>
  <c r="R293" i="48"/>
  <c r="S293" i="48"/>
  <c r="T293" i="48"/>
  <c r="U293" i="48"/>
  <c r="Q292" i="48"/>
  <c r="R292" i="48"/>
  <c r="S292" i="48"/>
  <c r="T292" i="48"/>
  <c r="U292" i="48"/>
  <c r="Q291" i="48"/>
  <c r="R291" i="48"/>
  <c r="S291" i="48"/>
  <c r="T291" i="48"/>
  <c r="U291" i="48"/>
  <c r="Q290" i="48"/>
  <c r="R290" i="48"/>
  <c r="S290" i="48"/>
  <c r="T290" i="48"/>
  <c r="U290" i="48"/>
  <c r="Q289" i="48"/>
  <c r="R289" i="48"/>
  <c r="S289" i="48"/>
  <c r="T289" i="48"/>
  <c r="U289" i="48"/>
  <c r="Q288" i="48"/>
  <c r="R288" i="48"/>
  <c r="S288" i="48"/>
  <c r="T288" i="48"/>
  <c r="U288" i="48"/>
  <c r="Q287" i="48"/>
  <c r="R287" i="48"/>
  <c r="S287" i="48"/>
  <c r="T287" i="48"/>
  <c r="U287" i="48"/>
  <c r="Q286" i="48"/>
  <c r="R286" i="48"/>
  <c r="S286" i="48"/>
  <c r="T286" i="48"/>
  <c r="U286" i="48"/>
  <c r="F284" i="48"/>
  <c r="G284" i="48"/>
  <c r="H284" i="48"/>
  <c r="I284" i="48"/>
  <c r="K284" i="48"/>
  <c r="L284" i="48"/>
  <c r="M284" i="48"/>
  <c r="N284" i="48"/>
  <c r="R284" i="48"/>
  <c r="S284" i="48"/>
  <c r="T284" i="48"/>
  <c r="U284" i="48"/>
  <c r="D282" i="48"/>
  <c r="E282" i="48"/>
  <c r="Q282" i="48" s="1"/>
  <c r="F282" i="48"/>
  <c r="G282" i="48"/>
  <c r="S282" i="48" s="1"/>
  <c r="H282" i="48"/>
  <c r="T282" i="48" s="1"/>
  <c r="I282" i="48"/>
  <c r="U282" i="48" s="1"/>
  <c r="J282" i="48"/>
  <c r="K282" i="48"/>
  <c r="L282" i="48"/>
  <c r="M282" i="48"/>
  <c r="N282" i="48"/>
  <c r="Q281" i="48"/>
  <c r="R281" i="48"/>
  <c r="S281" i="48"/>
  <c r="T281" i="48"/>
  <c r="U281" i="48"/>
  <c r="Q280" i="48"/>
  <c r="R280" i="48"/>
  <c r="S280" i="48"/>
  <c r="T280" i="48"/>
  <c r="U280" i="48"/>
  <c r="Q279" i="48"/>
  <c r="R279" i="48"/>
  <c r="S279" i="48"/>
  <c r="T279" i="48"/>
  <c r="U279" i="48"/>
  <c r="Q278" i="48"/>
  <c r="R278" i="48"/>
  <c r="S278" i="48"/>
  <c r="T278" i="48"/>
  <c r="U278" i="48"/>
  <c r="Q277" i="48"/>
  <c r="R277" i="48"/>
  <c r="S277" i="48"/>
  <c r="T277" i="48"/>
  <c r="U277" i="48"/>
  <c r="Q276" i="48"/>
  <c r="R276" i="48"/>
  <c r="S276" i="48"/>
  <c r="T276" i="48"/>
  <c r="U276" i="48"/>
  <c r="Q275" i="48"/>
  <c r="R275" i="48"/>
  <c r="S275" i="48"/>
  <c r="T275" i="48"/>
  <c r="U275" i="48"/>
  <c r="Q274" i="48"/>
  <c r="R274" i="48"/>
  <c r="S274" i="48"/>
  <c r="T274" i="48"/>
  <c r="U274" i="48"/>
  <c r="Q273" i="48"/>
  <c r="R273" i="48"/>
  <c r="S273" i="48"/>
  <c r="T273" i="48"/>
  <c r="U273" i="48"/>
  <c r="F271" i="48"/>
  <c r="G271" i="48"/>
  <c r="H271" i="48"/>
  <c r="I271" i="48"/>
  <c r="K271" i="48"/>
  <c r="L271" i="48"/>
  <c r="M271" i="48"/>
  <c r="N271" i="48"/>
  <c r="R271" i="48"/>
  <c r="S271" i="48"/>
  <c r="T271" i="48"/>
  <c r="U271" i="48"/>
  <c r="D269" i="48"/>
  <c r="E269" i="48"/>
  <c r="Q269" i="48" s="1"/>
  <c r="F269" i="48"/>
  <c r="G269" i="48"/>
  <c r="S269" i="48" s="1"/>
  <c r="H269" i="48"/>
  <c r="I269" i="48"/>
  <c r="U269" i="48" s="1"/>
  <c r="J269" i="48"/>
  <c r="K269" i="48"/>
  <c r="L269" i="48"/>
  <c r="M269" i="48"/>
  <c r="N269" i="48"/>
  <c r="Q268" i="48"/>
  <c r="R268" i="48"/>
  <c r="S268" i="48"/>
  <c r="T268" i="48"/>
  <c r="U268" i="48"/>
  <c r="Q267" i="48"/>
  <c r="R267" i="48"/>
  <c r="S267" i="48"/>
  <c r="T267" i="48"/>
  <c r="U267" i="48"/>
  <c r="Q266" i="48"/>
  <c r="R266" i="48"/>
  <c r="S266" i="48"/>
  <c r="T266" i="48"/>
  <c r="U266" i="48"/>
  <c r="Q265" i="48"/>
  <c r="R265" i="48"/>
  <c r="S265" i="48"/>
  <c r="T265" i="48"/>
  <c r="U265" i="48"/>
  <c r="Q264" i="48"/>
  <c r="R264" i="48"/>
  <c r="S264" i="48"/>
  <c r="T264" i="48"/>
  <c r="U264" i="48"/>
  <c r="Q263" i="48"/>
  <c r="R263" i="48"/>
  <c r="S263" i="48"/>
  <c r="T263" i="48"/>
  <c r="U263" i="48"/>
  <c r="Q262" i="48"/>
  <c r="R262" i="48"/>
  <c r="S262" i="48"/>
  <c r="T262" i="48"/>
  <c r="U262" i="48"/>
  <c r="Q261" i="48"/>
  <c r="R261" i="48"/>
  <c r="S261" i="48"/>
  <c r="T261" i="48"/>
  <c r="U261" i="48"/>
  <c r="F259" i="48"/>
  <c r="G259" i="48"/>
  <c r="H259" i="48"/>
  <c r="I259" i="48"/>
  <c r="K259" i="48"/>
  <c r="L259" i="48"/>
  <c r="M259" i="48"/>
  <c r="N259" i="48"/>
  <c r="R259" i="48"/>
  <c r="S259" i="48"/>
  <c r="T259" i="48"/>
  <c r="U259" i="48"/>
  <c r="D257" i="48"/>
  <c r="E257" i="48"/>
  <c r="F257" i="48"/>
  <c r="G257" i="48"/>
  <c r="H257" i="48"/>
  <c r="I257" i="48"/>
  <c r="J257" i="48"/>
  <c r="K257" i="48"/>
  <c r="L257" i="48"/>
  <c r="M257" i="48"/>
  <c r="N257" i="48"/>
  <c r="Q257" i="48"/>
  <c r="R257" i="48"/>
  <c r="S257" i="48"/>
  <c r="T257" i="48"/>
  <c r="U257" i="48"/>
  <c r="E254" i="48"/>
  <c r="F254" i="48"/>
  <c r="G254" i="48"/>
  <c r="H254" i="48"/>
  <c r="I254" i="48"/>
  <c r="J254" i="48"/>
  <c r="K254" i="48"/>
  <c r="L254" i="48"/>
  <c r="M254" i="48"/>
  <c r="N254" i="48"/>
  <c r="Q254" i="48"/>
  <c r="R254" i="48"/>
  <c r="S254" i="48"/>
  <c r="T254" i="48"/>
  <c r="U254" i="48"/>
  <c r="E244" i="48"/>
  <c r="J244" i="48"/>
  <c r="Q244" i="48"/>
  <c r="D241" i="48"/>
  <c r="E241" i="48"/>
  <c r="F241" i="48"/>
  <c r="R241" i="48" s="1"/>
  <c r="G241" i="48"/>
  <c r="S241" i="48" s="1"/>
  <c r="H241" i="48"/>
  <c r="T241" i="48" s="1"/>
  <c r="I241" i="48"/>
  <c r="J241" i="48"/>
  <c r="K241" i="48"/>
  <c r="L241" i="48"/>
  <c r="M241" i="48"/>
  <c r="N241" i="48"/>
  <c r="Q240" i="48"/>
  <c r="R240" i="48"/>
  <c r="S240" i="48"/>
  <c r="T240" i="48"/>
  <c r="U240" i="48"/>
  <c r="Q239" i="48"/>
  <c r="R239" i="48"/>
  <c r="S239" i="48"/>
  <c r="T239" i="48"/>
  <c r="U239" i="48"/>
  <c r="Q238" i="48"/>
  <c r="R238" i="48"/>
  <c r="S238" i="48"/>
  <c r="T238" i="48"/>
  <c r="U238" i="48"/>
  <c r="Q237" i="48"/>
  <c r="R237" i="48"/>
  <c r="S237" i="48"/>
  <c r="T237" i="48"/>
  <c r="U237" i="48"/>
  <c r="Q236" i="48"/>
  <c r="R236" i="48"/>
  <c r="S236" i="48"/>
  <c r="T236" i="48"/>
  <c r="U236" i="48"/>
  <c r="Q235" i="48"/>
  <c r="R235" i="48"/>
  <c r="S235" i="48"/>
  <c r="T235" i="48"/>
  <c r="U235" i="48"/>
  <c r="Q234" i="48"/>
  <c r="R234" i="48"/>
  <c r="S234" i="48"/>
  <c r="T234" i="48"/>
  <c r="U234" i="48"/>
  <c r="Q233" i="48"/>
  <c r="R233" i="48"/>
  <c r="S233" i="48"/>
  <c r="T233" i="48"/>
  <c r="U233" i="48"/>
  <c r="Q232" i="48"/>
  <c r="R232" i="48"/>
  <c r="S232" i="48"/>
  <c r="T232" i="48"/>
  <c r="U232" i="48"/>
  <c r="F230" i="48"/>
  <c r="G230" i="48"/>
  <c r="H230" i="48"/>
  <c r="I230" i="48"/>
  <c r="K230" i="48"/>
  <c r="L230" i="48"/>
  <c r="M230" i="48"/>
  <c r="N230" i="48"/>
  <c r="R230" i="48"/>
  <c r="S230" i="48"/>
  <c r="T230" i="48"/>
  <c r="U230" i="48"/>
  <c r="D228" i="48"/>
  <c r="E228" i="48"/>
  <c r="F228" i="48"/>
  <c r="G228" i="48"/>
  <c r="H228" i="48"/>
  <c r="I228" i="48"/>
  <c r="J228" i="48"/>
  <c r="K228" i="48"/>
  <c r="L228" i="48"/>
  <c r="M228" i="48"/>
  <c r="N228" i="48"/>
  <c r="Q228" i="48"/>
  <c r="R228" i="48"/>
  <c r="S228" i="48"/>
  <c r="T228" i="48"/>
  <c r="U228" i="48"/>
  <c r="E225" i="48"/>
  <c r="F225" i="48"/>
  <c r="G225" i="48"/>
  <c r="H225" i="48"/>
  <c r="I225" i="48"/>
  <c r="J225" i="48"/>
  <c r="K225" i="48"/>
  <c r="L225" i="48"/>
  <c r="M225" i="48"/>
  <c r="N225" i="48"/>
  <c r="Q225" i="48"/>
  <c r="R225" i="48"/>
  <c r="S225" i="48"/>
  <c r="T225" i="48"/>
  <c r="U225" i="48"/>
  <c r="E215" i="48"/>
  <c r="J215" i="48"/>
  <c r="Q215" i="48"/>
  <c r="D213" i="48"/>
  <c r="E213" i="48"/>
  <c r="Q213" i="48" s="1"/>
  <c r="F213" i="48"/>
  <c r="R213" i="48" s="1"/>
  <c r="G213" i="48"/>
  <c r="H213" i="48"/>
  <c r="T213" i="48" s="1"/>
  <c r="I213" i="48"/>
  <c r="U213" i="48" s="1"/>
  <c r="J213" i="48"/>
  <c r="K213" i="48"/>
  <c r="L213" i="48"/>
  <c r="M213" i="48"/>
  <c r="N213" i="48"/>
  <c r="Q212" i="48"/>
  <c r="R212" i="48"/>
  <c r="S212" i="48"/>
  <c r="T212" i="48"/>
  <c r="U212" i="48"/>
  <c r="Q211" i="48"/>
  <c r="R211" i="48"/>
  <c r="S211" i="48"/>
  <c r="T211" i="48"/>
  <c r="U211" i="48"/>
  <c r="Q210" i="48"/>
  <c r="R210" i="48"/>
  <c r="S210" i="48"/>
  <c r="T210" i="48"/>
  <c r="U210" i="48"/>
  <c r="Q209" i="48"/>
  <c r="R209" i="48"/>
  <c r="S209" i="48"/>
  <c r="T209" i="48"/>
  <c r="U209" i="48"/>
  <c r="Q208" i="48"/>
  <c r="R208" i="48"/>
  <c r="S208" i="48"/>
  <c r="T208" i="48"/>
  <c r="U208" i="48"/>
  <c r="Q207" i="48"/>
  <c r="R207" i="48"/>
  <c r="S207" i="48"/>
  <c r="T207" i="48"/>
  <c r="U207" i="48"/>
  <c r="Q206" i="48"/>
  <c r="R206" i="48"/>
  <c r="S206" i="48"/>
  <c r="T206" i="48"/>
  <c r="U206" i="48"/>
  <c r="Q205" i="48"/>
  <c r="R205" i="48"/>
  <c r="S205" i="48"/>
  <c r="T205" i="48"/>
  <c r="U205" i="48"/>
  <c r="Q204" i="48"/>
  <c r="R204" i="48"/>
  <c r="S204" i="48"/>
  <c r="T204" i="48"/>
  <c r="U204" i="48"/>
  <c r="E202" i="48"/>
  <c r="J202" i="48"/>
  <c r="Q202" i="48"/>
  <c r="D200" i="48"/>
  <c r="E200" i="48"/>
  <c r="Q200" i="48" s="1"/>
  <c r="F200" i="48"/>
  <c r="R200" i="48" s="1"/>
  <c r="G200" i="48"/>
  <c r="S200" i="48" s="1"/>
  <c r="H200" i="48"/>
  <c r="I200" i="48"/>
  <c r="U200" i="48" s="1"/>
  <c r="J200" i="48"/>
  <c r="K200" i="48"/>
  <c r="L200" i="48"/>
  <c r="M200" i="48"/>
  <c r="N200" i="48"/>
  <c r="Q199" i="48"/>
  <c r="R199" i="48"/>
  <c r="S199" i="48"/>
  <c r="T199" i="48"/>
  <c r="U199" i="48"/>
  <c r="Q198" i="48"/>
  <c r="R198" i="48"/>
  <c r="S198" i="48"/>
  <c r="T198" i="48"/>
  <c r="U198" i="48"/>
  <c r="Q197" i="48"/>
  <c r="R197" i="48"/>
  <c r="S197" i="48"/>
  <c r="T197" i="48"/>
  <c r="U197" i="48"/>
  <c r="Q196" i="48"/>
  <c r="R196" i="48"/>
  <c r="S196" i="48"/>
  <c r="T196" i="48"/>
  <c r="U196" i="48"/>
  <c r="Q195" i="48"/>
  <c r="R195" i="48"/>
  <c r="S195" i="48"/>
  <c r="T195" i="48"/>
  <c r="U195" i="48"/>
  <c r="Q194" i="48"/>
  <c r="R194" i="48"/>
  <c r="S194" i="48"/>
  <c r="T194" i="48"/>
  <c r="U194" i="48"/>
  <c r="Q193" i="48"/>
  <c r="R193" i="48"/>
  <c r="S193" i="48"/>
  <c r="T193" i="48"/>
  <c r="U193" i="48"/>
  <c r="Q192" i="48"/>
  <c r="R192" i="48"/>
  <c r="S192" i="48"/>
  <c r="T192" i="48"/>
  <c r="U192" i="48"/>
  <c r="Q191" i="48"/>
  <c r="R191" i="48"/>
  <c r="S191" i="48"/>
  <c r="T191" i="48"/>
  <c r="U191" i="48"/>
  <c r="E189" i="48"/>
  <c r="J189" i="48"/>
  <c r="Q189" i="48"/>
  <c r="D187" i="48"/>
  <c r="E187" i="48"/>
  <c r="F187" i="48"/>
  <c r="R187" i="48" s="1"/>
  <c r="G187" i="48"/>
  <c r="S187" i="48" s="1"/>
  <c r="H187" i="48"/>
  <c r="T187" i="48" s="1"/>
  <c r="I187" i="48"/>
  <c r="J187" i="48"/>
  <c r="K187" i="48"/>
  <c r="L187" i="48"/>
  <c r="M187" i="48"/>
  <c r="N187" i="48"/>
  <c r="Q186" i="48"/>
  <c r="R186" i="48"/>
  <c r="S186" i="48"/>
  <c r="T186" i="48"/>
  <c r="U186" i="48"/>
  <c r="Q185" i="48"/>
  <c r="R185" i="48"/>
  <c r="S185" i="48"/>
  <c r="T185" i="48"/>
  <c r="U185" i="48"/>
  <c r="Q184" i="48"/>
  <c r="R184" i="48"/>
  <c r="S184" i="48"/>
  <c r="T184" i="48"/>
  <c r="U184" i="48"/>
  <c r="Q183" i="48"/>
  <c r="R183" i="48"/>
  <c r="S183" i="48"/>
  <c r="T183" i="48"/>
  <c r="U183" i="48"/>
  <c r="Q182" i="48"/>
  <c r="R182" i="48"/>
  <c r="S182" i="48"/>
  <c r="T182" i="48"/>
  <c r="U182" i="48"/>
  <c r="Q181" i="48"/>
  <c r="R181" i="48"/>
  <c r="S181" i="48"/>
  <c r="T181" i="48"/>
  <c r="U181" i="48"/>
  <c r="Q180" i="48"/>
  <c r="R180" i="48"/>
  <c r="S180" i="48"/>
  <c r="T180" i="48"/>
  <c r="U180" i="48"/>
  <c r="Q179" i="48"/>
  <c r="R179" i="48"/>
  <c r="S179" i="48"/>
  <c r="T179" i="48"/>
  <c r="U179" i="48"/>
  <c r="Q178" i="48"/>
  <c r="R178" i="48"/>
  <c r="S178" i="48"/>
  <c r="T178" i="48"/>
  <c r="U178" i="48"/>
  <c r="F176" i="48"/>
  <c r="G176" i="48"/>
  <c r="H176" i="48"/>
  <c r="J176" i="48"/>
  <c r="R176" i="48"/>
  <c r="S176" i="48"/>
  <c r="T176" i="48"/>
  <c r="D174" i="48"/>
  <c r="E174" i="48"/>
  <c r="Q174" i="48" s="1"/>
  <c r="F174" i="48"/>
  <c r="G174" i="48"/>
  <c r="S174" i="48" s="1"/>
  <c r="H174" i="48"/>
  <c r="T174" i="48" s="1"/>
  <c r="I174" i="48"/>
  <c r="U174" i="48" s="1"/>
  <c r="J174" i="48"/>
  <c r="K174" i="48"/>
  <c r="L174" i="48"/>
  <c r="M174" i="48"/>
  <c r="N174" i="48"/>
  <c r="Q173" i="48"/>
  <c r="R173" i="48"/>
  <c r="S173" i="48"/>
  <c r="T173" i="48"/>
  <c r="U173" i="48"/>
  <c r="Q172" i="48"/>
  <c r="R172" i="48"/>
  <c r="S172" i="48"/>
  <c r="T172" i="48"/>
  <c r="U172" i="48"/>
  <c r="E171" i="48"/>
  <c r="F171" i="48"/>
  <c r="G171" i="48"/>
  <c r="H171" i="48"/>
  <c r="I171" i="48"/>
  <c r="J171" i="48"/>
  <c r="K171" i="48"/>
  <c r="L171" i="48"/>
  <c r="M171" i="48"/>
  <c r="N171" i="48"/>
  <c r="Q170" i="48"/>
  <c r="R170" i="48"/>
  <c r="S170" i="48"/>
  <c r="T170" i="48"/>
  <c r="U170" i="48"/>
  <c r="Q169" i="48"/>
  <c r="R169" i="48"/>
  <c r="S169" i="48"/>
  <c r="T169" i="48"/>
  <c r="U169" i="48"/>
  <c r="Q168" i="48"/>
  <c r="R168" i="48"/>
  <c r="S168" i="48"/>
  <c r="T168" i="48"/>
  <c r="U168" i="48"/>
  <c r="Q167" i="48"/>
  <c r="R167" i="48"/>
  <c r="S167" i="48"/>
  <c r="T167" i="48"/>
  <c r="U167" i="48"/>
  <c r="Q166" i="48"/>
  <c r="R166" i="48"/>
  <c r="S166" i="48"/>
  <c r="T166" i="48"/>
  <c r="U166" i="48"/>
  <c r="Q165" i="48"/>
  <c r="R165" i="48"/>
  <c r="S165" i="48"/>
  <c r="T165" i="48"/>
  <c r="U165" i="48"/>
  <c r="Q164" i="48"/>
  <c r="R164" i="48"/>
  <c r="S164" i="48"/>
  <c r="T164" i="48"/>
  <c r="U164" i="48"/>
  <c r="Q163" i="48"/>
  <c r="R163" i="48"/>
  <c r="S163" i="48"/>
  <c r="T163" i="48"/>
  <c r="U163" i="48"/>
  <c r="F161" i="48"/>
  <c r="G161" i="48"/>
  <c r="H161" i="48"/>
  <c r="J161" i="48"/>
  <c r="R161" i="48"/>
  <c r="S161" i="48"/>
  <c r="T161" i="48"/>
  <c r="D159" i="48"/>
  <c r="E159" i="48"/>
  <c r="Q159" i="48" s="1"/>
  <c r="F159" i="48"/>
  <c r="R159" i="48" s="1"/>
  <c r="G159" i="48"/>
  <c r="S159" i="48" s="1"/>
  <c r="H159" i="48"/>
  <c r="I159" i="48"/>
  <c r="U159" i="48" s="1"/>
  <c r="J159" i="48"/>
  <c r="K159" i="48"/>
  <c r="L159" i="48"/>
  <c r="M159" i="48"/>
  <c r="N159" i="48"/>
  <c r="Q158" i="48"/>
  <c r="R158" i="48"/>
  <c r="S158" i="48"/>
  <c r="T158" i="48"/>
  <c r="U158" i="48"/>
  <c r="Q157" i="48"/>
  <c r="R157" i="48"/>
  <c r="S157" i="48"/>
  <c r="T157" i="48"/>
  <c r="U157" i="48"/>
  <c r="Q156" i="48"/>
  <c r="R156" i="48"/>
  <c r="S156" i="48"/>
  <c r="T156" i="48"/>
  <c r="U156" i="48"/>
  <c r="Q155" i="48"/>
  <c r="R155" i="48"/>
  <c r="S155" i="48"/>
  <c r="T155" i="48"/>
  <c r="U155" i="48"/>
  <c r="Q154" i="48"/>
  <c r="R154" i="48"/>
  <c r="S154" i="48"/>
  <c r="T154" i="48"/>
  <c r="U154" i="48"/>
  <c r="Q153" i="48"/>
  <c r="R153" i="48"/>
  <c r="S153" i="48"/>
  <c r="T153" i="48"/>
  <c r="U153" i="48"/>
  <c r="Q152" i="48"/>
  <c r="R152" i="48"/>
  <c r="S152" i="48"/>
  <c r="T152" i="48"/>
  <c r="U152" i="48"/>
  <c r="Q151" i="48"/>
  <c r="R151" i="48"/>
  <c r="S151" i="48"/>
  <c r="T151" i="48"/>
  <c r="U151" i="48"/>
  <c r="Q150" i="48"/>
  <c r="R150" i="48"/>
  <c r="S150" i="48"/>
  <c r="T150" i="48"/>
  <c r="U150" i="48"/>
  <c r="E148" i="48"/>
  <c r="J148" i="48"/>
  <c r="Q148" i="48"/>
  <c r="D146" i="48"/>
  <c r="E146" i="48"/>
  <c r="F146" i="48"/>
  <c r="R146" i="48" s="1"/>
  <c r="G146" i="48"/>
  <c r="S146" i="48" s="1"/>
  <c r="H146" i="48"/>
  <c r="T146" i="48" s="1"/>
  <c r="I146" i="48"/>
  <c r="J146" i="48"/>
  <c r="K146" i="48"/>
  <c r="L146" i="48"/>
  <c r="M146" i="48"/>
  <c r="N146" i="48"/>
  <c r="Q145" i="48"/>
  <c r="R145" i="48"/>
  <c r="S145" i="48"/>
  <c r="T145" i="48"/>
  <c r="U145" i="48"/>
  <c r="Q144" i="48"/>
  <c r="R144" i="48"/>
  <c r="S144" i="48"/>
  <c r="T144" i="48"/>
  <c r="U144" i="48"/>
  <c r="E143" i="48"/>
  <c r="F143" i="48"/>
  <c r="G143" i="48"/>
  <c r="H143" i="48"/>
  <c r="I143" i="48"/>
  <c r="J143" i="48"/>
  <c r="K143" i="48"/>
  <c r="L143" i="48"/>
  <c r="M143" i="48"/>
  <c r="N143" i="48"/>
  <c r="Q142" i="48"/>
  <c r="R142" i="48"/>
  <c r="S142" i="48"/>
  <c r="T142" i="48"/>
  <c r="U142" i="48"/>
  <c r="Q141" i="48"/>
  <c r="R141" i="48"/>
  <c r="S141" i="48"/>
  <c r="T141" i="48"/>
  <c r="U141" i="48"/>
  <c r="Q140" i="48"/>
  <c r="R140" i="48"/>
  <c r="S140" i="48"/>
  <c r="T140" i="48"/>
  <c r="U140" i="48"/>
  <c r="Q139" i="48"/>
  <c r="R139" i="48"/>
  <c r="S139" i="48"/>
  <c r="T139" i="48"/>
  <c r="U139" i="48"/>
  <c r="Q138" i="48"/>
  <c r="R138" i="48"/>
  <c r="S138" i="48"/>
  <c r="T138" i="48"/>
  <c r="U138" i="48"/>
  <c r="Q137" i="48"/>
  <c r="R137" i="48"/>
  <c r="S137" i="48"/>
  <c r="T137" i="48"/>
  <c r="U137" i="48"/>
  <c r="Q136" i="48"/>
  <c r="R136" i="48"/>
  <c r="S136" i="48"/>
  <c r="T136" i="48"/>
  <c r="U136" i="48"/>
  <c r="Q135" i="48"/>
  <c r="R135" i="48"/>
  <c r="S135" i="48"/>
  <c r="T135" i="48"/>
  <c r="U135" i="48"/>
  <c r="E133" i="48"/>
  <c r="J133" i="48"/>
  <c r="Q133" i="48"/>
  <c r="D131" i="48"/>
  <c r="E131" i="48"/>
  <c r="Q131" i="48" s="1"/>
  <c r="F131" i="48"/>
  <c r="R131" i="48" s="1"/>
  <c r="G131" i="48"/>
  <c r="H131" i="48"/>
  <c r="T131" i="48" s="1"/>
  <c r="I131" i="48"/>
  <c r="U131" i="48" s="1"/>
  <c r="J131" i="48"/>
  <c r="K131" i="48"/>
  <c r="L131" i="48"/>
  <c r="M131" i="48"/>
  <c r="N131" i="48"/>
  <c r="Q130" i="48"/>
  <c r="R130" i="48"/>
  <c r="S130" i="48"/>
  <c r="T130" i="48"/>
  <c r="U130" i="48"/>
  <c r="Q129" i="48"/>
  <c r="R129" i="48"/>
  <c r="S129" i="48"/>
  <c r="T129" i="48"/>
  <c r="U129" i="48"/>
  <c r="Q128" i="48"/>
  <c r="R128" i="48"/>
  <c r="S128" i="48"/>
  <c r="T128" i="48"/>
  <c r="U128" i="48"/>
  <c r="Q127" i="48"/>
  <c r="R127" i="48"/>
  <c r="S127" i="48"/>
  <c r="T127" i="48"/>
  <c r="U127" i="48"/>
  <c r="Q126" i="48"/>
  <c r="R126" i="48"/>
  <c r="S126" i="48"/>
  <c r="T126" i="48"/>
  <c r="U126" i="48"/>
  <c r="Q125" i="48"/>
  <c r="R125" i="48"/>
  <c r="S125" i="48"/>
  <c r="T125" i="48"/>
  <c r="U125" i="48"/>
  <c r="Q124" i="48"/>
  <c r="R124" i="48"/>
  <c r="S124" i="48"/>
  <c r="T124" i="48"/>
  <c r="U124" i="48"/>
  <c r="Q123" i="48"/>
  <c r="R123" i="48"/>
  <c r="S123" i="48"/>
  <c r="T123" i="48"/>
  <c r="U123" i="48"/>
  <c r="E121" i="48"/>
  <c r="J121" i="48"/>
  <c r="Q121" i="48"/>
  <c r="D119" i="48"/>
  <c r="E119" i="48"/>
  <c r="F119" i="48"/>
  <c r="R119" i="48" s="1"/>
  <c r="G119" i="48"/>
  <c r="H119" i="48"/>
  <c r="T119" i="48" s="1"/>
  <c r="I119" i="48"/>
  <c r="J119" i="48"/>
  <c r="K119" i="48"/>
  <c r="L119" i="48"/>
  <c r="M119" i="48"/>
  <c r="N119" i="48"/>
  <c r="Q118" i="48"/>
  <c r="R118" i="48"/>
  <c r="S118" i="48"/>
  <c r="T118" i="48"/>
  <c r="U118" i="48"/>
  <c r="Q117" i="48"/>
  <c r="R117" i="48"/>
  <c r="S117" i="48"/>
  <c r="T117" i="48"/>
  <c r="U117" i="48"/>
  <c r="E116" i="48"/>
  <c r="F116" i="48"/>
  <c r="G116" i="48"/>
  <c r="H116" i="48"/>
  <c r="I116" i="48"/>
  <c r="J116" i="48"/>
  <c r="K116" i="48"/>
  <c r="L116" i="48"/>
  <c r="M116" i="48"/>
  <c r="N116" i="48"/>
  <c r="Q115" i="48"/>
  <c r="R115" i="48"/>
  <c r="S115" i="48"/>
  <c r="T115" i="48"/>
  <c r="U115" i="48"/>
  <c r="Q114" i="48"/>
  <c r="R114" i="48"/>
  <c r="S114" i="48"/>
  <c r="T114" i="48"/>
  <c r="U114" i="48"/>
  <c r="Q113" i="48"/>
  <c r="R113" i="48"/>
  <c r="S113" i="48"/>
  <c r="T113" i="48"/>
  <c r="U113" i="48"/>
  <c r="Q112" i="48"/>
  <c r="R112" i="48"/>
  <c r="S112" i="48"/>
  <c r="T112" i="48"/>
  <c r="U112" i="48"/>
  <c r="Q111" i="48"/>
  <c r="R111" i="48"/>
  <c r="S111" i="48"/>
  <c r="T111" i="48"/>
  <c r="U111" i="48"/>
  <c r="Q110" i="48"/>
  <c r="R110" i="48"/>
  <c r="S110" i="48"/>
  <c r="T110" i="48"/>
  <c r="U110" i="48"/>
  <c r="Q109" i="48"/>
  <c r="R109" i="48"/>
  <c r="S109" i="48"/>
  <c r="T109" i="48"/>
  <c r="U109" i="48"/>
  <c r="E107" i="48"/>
  <c r="J107" i="48"/>
  <c r="Q107" i="48"/>
  <c r="D105" i="48"/>
  <c r="E105" i="48"/>
  <c r="Q105" i="48" s="1"/>
  <c r="F105" i="48"/>
  <c r="R105" i="48" s="1"/>
  <c r="G105" i="48"/>
  <c r="S105" i="48" s="1"/>
  <c r="H105" i="48"/>
  <c r="I105" i="48"/>
  <c r="U105" i="48" s="1"/>
  <c r="J105" i="48"/>
  <c r="K105" i="48"/>
  <c r="L105" i="48"/>
  <c r="M105" i="48"/>
  <c r="N105" i="48"/>
  <c r="Q104" i="48"/>
  <c r="R104" i="48"/>
  <c r="S104" i="48"/>
  <c r="T104" i="48"/>
  <c r="U104" i="48"/>
  <c r="Q103" i="48"/>
  <c r="R103" i="48"/>
  <c r="S103" i="48"/>
  <c r="T103" i="48"/>
  <c r="U103" i="48"/>
  <c r="Q102" i="48"/>
  <c r="R102" i="48"/>
  <c r="S102" i="48"/>
  <c r="T102" i="48"/>
  <c r="U102" i="48"/>
  <c r="Q101" i="48"/>
  <c r="R101" i="48"/>
  <c r="S101" i="48"/>
  <c r="T101" i="48"/>
  <c r="U101" i="48"/>
  <c r="Q100" i="48"/>
  <c r="R100" i="48"/>
  <c r="S100" i="48"/>
  <c r="T100" i="48"/>
  <c r="U100" i="48"/>
  <c r="Q99" i="48"/>
  <c r="R99" i="48"/>
  <c r="S99" i="48"/>
  <c r="T99" i="48"/>
  <c r="U99" i="48"/>
  <c r="Q98" i="48"/>
  <c r="R98" i="48"/>
  <c r="S98" i="48"/>
  <c r="T98" i="48"/>
  <c r="U98" i="48"/>
  <c r="Q97" i="48"/>
  <c r="R97" i="48"/>
  <c r="S97" i="48"/>
  <c r="T97" i="48"/>
  <c r="U97" i="48"/>
  <c r="E95" i="48"/>
  <c r="J95" i="48"/>
  <c r="Q95" i="48"/>
  <c r="D93" i="48"/>
  <c r="E93" i="48"/>
  <c r="F93" i="48"/>
  <c r="G93" i="48"/>
  <c r="H93" i="48"/>
  <c r="T93" i="48" s="1"/>
  <c r="I93" i="48"/>
  <c r="J93" i="48"/>
  <c r="K93" i="48"/>
  <c r="L93" i="48"/>
  <c r="M93" i="48"/>
  <c r="N93" i="48"/>
  <c r="Q92" i="48"/>
  <c r="R92" i="48"/>
  <c r="S92" i="48"/>
  <c r="T92" i="48"/>
  <c r="U92" i="48"/>
  <c r="Q91" i="48"/>
  <c r="R91" i="48"/>
  <c r="S91" i="48"/>
  <c r="T91" i="48"/>
  <c r="U91" i="48"/>
  <c r="E90" i="48"/>
  <c r="F90" i="48"/>
  <c r="G90" i="48"/>
  <c r="H90" i="48"/>
  <c r="I90" i="48"/>
  <c r="J90" i="48"/>
  <c r="K90" i="48"/>
  <c r="L90" i="48"/>
  <c r="M90" i="48"/>
  <c r="N90" i="48"/>
  <c r="Q89" i="48"/>
  <c r="R89" i="48"/>
  <c r="S89" i="48"/>
  <c r="T89" i="48"/>
  <c r="U89" i="48"/>
  <c r="Q88" i="48"/>
  <c r="R88" i="48"/>
  <c r="S88" i="48"/>
  <c r="T88" i="48"/>
  <c r="U88" i="48"/>
  <c r="Q87" i="48"/>
  <c r="R87" i="48"/>
  <c r="S87" i="48"/>
  <c r="T87" i="48"/>
  <c r="U87" i="48"/>
  <c r="Q86" i="48"/>
  <c r="R86" i="48"/>
  <c r="S86" i="48"/>
  <c r="T86" i="48"/>
  <c r="U86" i="48"/>
  <c r="Q85" i="48"/>
  <c r="R85" i="48"/>
  <c r="S85" i="48"/>
  <c r="T85" i="48"/>
  <c r="U85" i="48"/>
  <c r="Q84" i="48"/>
  <c r="R84" i="48"/>
  <c r="S84" i="48"/>
  <c r="T84" i="48"/>
  <c r="U84" i="48"/>
  <c r="Q83" i="48"/>
  <c r="R83" i="48"/>
  <c r="S83" i="48"/>
  <c r="T83" i="48"/>
  <c r="U83" i="48"/>
  <c r="Q82" i="48"/>
  <c r="R82" i="48"/>
  <c r="S82" i="48"/>
  <c r="T82" i="48"/>
  <c r="U82" i="48"/>
  <c r="Q81" i="48"/>
  <c r="R81" i="48"/>
  <c r="S81" i="48"/>
  <c r="T81" i="48"/>
  <c r="U81" i="48"/>
  <c r="E79" i="48"/>
  <c r="J79" i="48"/>
  <c r="Q79" i="48"/>
  <c r="D77" i="48"/>
  <c r="E77" i="48"/>
  <c r="Q77" i="48" s="1"/>
  <c r="F77" i="48"/>
  <c r="R77" i="48" s="1"/>
  <c r="G77" i="48"/>
  <c r="H77" i="48"/>
  <c r="T77" i="48" s="1"/>
  <c r="I77" i="48"/>
  <c r="U77" i="48" s="1"/>
  <c r="J77" i="48"/>
  <c r="K77" i="48"/>
  <c r="L77" i="48"/>
  <c r="M77" i="48"/>
  <c r="N77" i="48"/>
  <c r="Q76" i="48"/>
  <c r="R76" i="48"/>
  <c r="S76" i="48"/>
  <c r="T76" i="48"/>
  <c r="U76" i="48"/>
  <c r="Q75" i="48"/>
  <c r="R75" i="48"/>
  <c r="S75" i="48"/>
  <c r="T75" i="48"/>
  <c r="U75" i="48"/>
  <c r="E74" i="48"/>
  <c r="F74" i="48"/>
  <c r="G74" i="48"/>
  <c r="H74" i="48"/>
  <c r="I74" i="48"/>
  <c r="J74" i="48"/>
  <c r="K74" i="48"/>
  <c r="L74" i="48"/>
  <c r="M74" i="48"/>
  <c r="N74" i="48"/>
  <c r="Q73" i="48"/>
  <c r="R73" i="48"/>
  <c r="S73" i="48"/>
  <c r="T73" i="48"/>
  <c r="U73" i="48"/>
  <c r="Q72" i="48"/>
  <c r="R72" i="48"/>
  <c r="S72" i="48"/>
  <c r="T72" i="48"/>
  <c r="U72" i="48"/>
  <c r="Q71" i="48"/>
  <c r="R71" i="48"/>
  <c r="S71" i="48"/>
  <c r="T71" i="48"/>
  <c r="U71" i="48"/>
  <c r="Q70" i="48"/>
  <c r="R70" i="48"/>
  <c r="S70" i="48"/>
  <c r="T70" i="48"/>
  <c r="U70" i="48"/>
  <c r="Q69" i="48"/>
  <c r="R69" i="48"/>
  <c r="S69" i="48"/>
  <c r="T69" i="48"/>
  <c r="U69" i="48"/>
  <c r="Q68" i="48"/>
  <c r="R68" i="48"/>
  <c r="S68" i="48"/>
  <c r="T68" i="48"/>
  <c r="U68" i="48"/>
  <c r="Q67" i="48"/>
  <c r="R67" i="48"/>
  <c r="S67" i="48"/>
  <c r="T67" i="48"/>
  <c r="U67" i="48"/>
  <c r="Q66" i="48"/>
  <c r="R66" i="48"/>
  <c r="S66" i="48"/>
  <c r="T66" i="48"/>
  <c r="U66" i="48"/>
  <c r="Q65" i="48"/>
  <c r="R65" i="48"/>
  <c r="S65" i="48"/>
  <c r="T65" i="48"/>
  <c r="U65" i="48"/>
  <c r="E63" i="48"/>
  <c r="E347" i="48" s="1"/>
  <c r="J63" i="48"/>
  <c r="J335" i="48" s="1"/>
  <c r="Q63" i="48"/>
  <c r="D61" i="48"/>
  <c r="E61" i="48"/>
  <c r="F61" i="48"/>
  <c r="R61" i="48" s="1"/>
  <c r="G61" i="48"/>
  <c r="H61" i="48"/>
  <c r="I61" i="48"/>
  <c r="J61" i="48"/>
  <c r="K61" i="48"/>
  <c r="L61" i="48"/>
  <c r="M61" i="48"/>
  <c r="N61" i="48"/>
  <c r="Q60" i="48"/>
  <c r="R60" i="48"/>
  <c r="S60" i="48"/>
  <c r="T60" i="48"/>
  <c r="U60" i="48"/>
  <c r="Q59" i="48"/>
  <c r="R59" i="48"/>
  <c r="S59" i="48"/>
  <c r="T59" i="48"/>
  <c r="U59" i="48"/>
  <c r="Q58" i="48"/>
  <c r="R58" i="48"/>
  <c r="S58" i="48"/>
  <c r="T58" i="48"/>
  <c r="U58" i="48"/>
  <c r="Q57" i="48"/>
  <c r="R57" i="48"/>
  <c r="S57" i="48"/>
  <c r="T57" i="48"/>
  <c r="U57" i="48"/>
  <c r="Q56" i="48"/>
  <c r="R56" i="48"/>
  <c r="S56" i="48"/>
  <c r="T56" i="48"/>
  <c r="U56" i="48"/>
  <c r="Q55" i="48"/>
  <c r="R55" i="48"/>
  <c r="S55" i="48"/>
  <c r="T55" i="48"/>
  <c r="U55" i="48"/>
  <c r="Q54" i="48"/>
  <c r="R54" i="48"/>
  <c r="S54" i="48"/>
  <c r="T54" i="48"/>
  <c r="U54" i="48"/>
  <c r="Q53" i="48"/>
  <c r="R53" i="48"/>
  <c r="S53" i="48"/>
  <c r="T53" i="48"/>
  <c r="U53" i="48"/>
  <c r="Q52" i="48"/>
  <c r="R52" i="48"/>
  <c r="S52" i="48"/>
  <c r="T52" i="48"/>
  <c r="U52" i="48"/>
  <c r="E50" i="48"/>
  <c r="J50" i="48"/>
  <c r="Q50" i="48"/>
  <c r="D48" i="48"/>
  <c r="E48" i="48"/>
  <c r="F48" i="48"/>
  <c r="G48" i="48"/>
  <c r="S48" i="48" s="1"/>
  <c r="H48" i="48"/>
  <c r="I48" i="48"/>
  <c r="J48" i="48"/>
  <c r="K48" i="48"/>
  <c r="L48" i="48"/>
  <c r="M48" i="48"/>
  <c r="N48" i="48"/>
  <c r="Q47" i="48"/>
  <c r="R47" i="48"/>
  <c r="S47" i="48"/>
  <c r="T47" i="48"/>
  <c r="U47" i="48"/>
  <c r="Q46" i="48"/>
  <c r="R46" i="48"/>
  <c r="S46" i="48"/>
  <c r="T46" i="48"/>
  <c r="U46" i="48"/>
  <c r="E45" i="48"/>
  <c r="F45" i="48"/>
  <c r="G45" i="48"/>
  <c r="H45" i="48"/>
  <c r="I45" i="48"/>
  <c r="J45" i="48"/>
  <c r="K45" i="48"/>
  <c r="L45" i="48"/>
  <c r="M45" i="48"/>
  <c r="N45" i="48"/>
  <c r="Q44" i="48"/>
  <c r="R44" i="48"/>
  <c r="S44" i="48"/>
  <c r="T44" i="48"/>
  <c r="U44" i="48"/>
  <c r="Q43" i="48"/>
  <c r="R43" i="48"/>
  <c r="S43" i="48"/>
  <c r="T43" i="48"/>
  <c r="U43" i="48"/>
  <c r="Q42" i="48"/>
  <c r="R42" i="48"/>
  <c r="S42" i="48"/>
  <c r="T42" i="48"/>
  <c r="U42" i="48"/>
  <c r="Q41" i="48"/>
  <c r="R41" i="48"/>
  <c r="S41" i="48"/>
  <c r="T41" i="48"/>
  <c r="U41" i="48"/>
  <c r="Q40" i="48"/>
  <c r="R40" i="48"/>
  <c r="S40" i="48"/>
  <c r="T40" i="48"/>
  <c r="U40" i="48"/>
  <c r="Q39" i="48"/>
  <c r="R39" i="48"/>
  <c r="S39" i="48"/>
  <c r="T39" i="48"/>
  <c r="U39" i="48"/>
  <c r="Q38" i="48"/>
  <c r="R38" i="48"/>
  <c r="S38" i="48"/>
  <c r="T38" i="48"/>
  <c r="U38" i="48"/>
  <c r="Q37" i="48"/>
  <c r="R37" i="48"/>
  <c r="S37" i="48"/>
  <c r="T37" i="48"/>
  <c r="U37" i="48"/>
  <c r="E35" i="48"/>
  <c r="J35" i="48"/>
  <c r="Q35" i="48"/>
  <c r="D33" i="48"/>
  <c r="E33" i="48"/>
  <c r="F33" i="48"/>
  <c r="R33" i="48" s="1"/>
  <c r="G33" i="48"/>
  <c r="H33" i="48"/>
  <c r="I33" i="48"/>
  <c r="J33" i="48"/>
  <c r="K33" i="48"/>
  <c r="L33" i="48"/>
  <c r="M33" i="48"/>
  <c r="N33" i="48"/>
  <c r="Q32" i="48"/>
  <c r="R32" i="48"/>
  <c r="S32" i="48"/>
  <c r="T32" i="48"/>
  <c r="U32" i="48"/>
  <c r="Q31" i="48"/>
  <c r="R31" i="48"/>
  <c r="S31" i="48"/>
  <c r="T31" i="48"/>
  <c r="U31" i="48"/>
  <c r="Q30" i="48"/>
  <c r="R30" i="48"/>
  <c r="S30" i="48"/>
  <c r="T30" i="48"/>
  <c r="U30" i="48"/>
  <c r="Q29" i="48"/>
  <c r="R29" i="48"/>
  <c r="S29" i="48"/>
  <c r="T29" i="48"/>
  <c r="U29" i="48"/>
  <c r="Q28" i="48"/>
  <c r="R28" i="48"/>
  <c r="S28" i="48"/>
  <c r="T28" i="48"/>
  <c r="U28" i="48"/>
  <c r="Q27" i="48"/>
  <c r="R27" i="48"/>
  <c r="S27" i="48"/>
  <c r="T27" i="48"/>
  <c r="U27" i="48"/>
  <c r="Q26" i="48"/>
  <c r="R26" i="48"/>
  <c r="S26" i="48"/>
  <c r="T26" i="48"/>
  <c r="U26" i="48"/>
  <c r="Q25" i="48"/>
  <c r="R25" i="48"/>
  <c r="S25" i="48"/>
  <c r="T25" i="48"/>
  <c r="U25" i="48"/>
  <c r="Q24" i="48"/>
  <c r="R24" i="48"/>
  <c r="S24" i="48"/>
  <c r="T24" i="48"/>
  <c r="U24" i="48"/>
  <c r="E22" i="48"/>
  <c r="J22" i="48"/>
  <c r="Q22" i="48"/>
  <c r="D20" i="48"/>
  <c r="E20" i="48"/>
  <c r="Q20" i="48" s="1"/>
  <c r="F20" i="48"/>
  <c r="G20" i="48"/>
  <c r="S20" i="48" s="1"/>
  <c r="H20" i="48"/>
  <c r="I20" i="48"/>
  <c r="U20" i="48" s="1"/>
  <c r="J20" i="48"/>
  <c r="K20" i="48"/>
  <c r="L20" i="48"/>
  <c r="M20" i="48"/>
  <c r="N20" i="48"/>
  <c r="Q19" i="48"/>
  <c r="R19" i="48"/>
  <c r="S19" i="48"/>
  <c r="T19" i="48"/>
  <c r="U19" i="48"/>
  <c r="Q18" i="48"/>
  <c r="R18" i="48"/>
  <c r="S18" i="48"/>
  <c r="T18" i="48"/>
  <c r="U18" i="48"/>
  <c r="Q17" i="48"/>
  <c r="R17" i="48"/>
  <c r="S17" i="48"/>
  <c r="T17" i="48"/>
  <c r="U17" i="48"/>
  <c r="Q16" i="48"/>
  <c r="R16" i="48"/>
  <c r="S16" i="48"/>
  <c r="T16" i="48"/>
  <c r="U16" i="48"/>
  <c r="Q15" i="48"/>
  <c r="R15" i="48"/>
  <c r="S15" i="48"/>
  <c r="T15" i="48"/>
  <c r="U15" i="48"/>
  <c r="Q14" i="48"/>
  <c r="R14" i="48"/>
  <c r="S14" i="48"/>
  <c r="T14" i="48"/>
  <c r="U14" i="48"/>
  <c r="Q13" i="48"/>
  <c r="R13" i="48"/>
  <c r="S13" i="48"/>
  <c r="T13" i="48"/>
  <c r="U13" i="48"/>
  <c r="Q12" i="48"/>
  <c r="R12" i="48"/>
  <c r="S12" i="48"/>
  <c r="T12" i="48"/>
  <c r="U12" i="48"/>
  <c r="Q11" i="48"/>
  <c r="R11" i="48"/>
  <c r="S11" i="48"/>
  <c r="T11" i="48"/>
  <c r="U11" i="48"/>
  <c r="E9" i="48"/>
  <c r="J9" i="48"/>
  <c r="Q9" i="48"/>
  <c r="E7" i="48"/>
  <c r="F7" i="48"/>
  <c r="G7" i="48"/>
  <c r="H7" i="48"/>
  <c r="I7" i="48"/>
  <c r="J7" i="48"/>
  <c r="K7" i="48"/>
  <c r="L7" i="48"/>
  <c r="M7" i="48"/>
  <c r="N7" i="48"/>
  <c r="E3" i="48"/>
  <c r="F3" i="48"/>
  <c r="G3" i="48"/>
  <c r="H3" i="48"/>
  <c r="I3" i="48"/>
  <c r="J3" i="48"/>
  <c r="K3" i="48"/>
  <c r="L3" i="48"/>
  <c r="M3" i="48"/>
  <c r="N3" i="48"/>
  <c r="Q345" i="48"/>
  <c r="Q320" i="48"/>
  <c r="R320" i="48"/>
  <c r="S320" i="48"/>
  <c r="R308" i="48"/>
  <c r="R282" i="48"/>
  <c r="Q241" i="48"/>
  <c r="U241" i="48"/>
  <c r="S213" i="48"/>
  <c r="T200" i="48"/>
  <c r="Q187" i="48"/>
  <c r="U187" i="48"/>
  <c r="R174" i="48"/>
  <c r="Q171" i="48"/>
  <c r="R171" i="48"/>
  <c r="S171" i="48"/>
  <c r="T171" i="48"/>
  <c r="U171" i="48"/>
  <c r="T159" i="48"/>
  <c r="Q146" i="48"/>
  <c r="U146" i="48"/>
  <c r="Q143" i="48"/>
  <c r="R143" i="48"/>
  <c r="S143" i="48"/>
  <c r="T143" i="48"/>
  <c r="U143" i="48"/>
  <c r="S131" i="48"/>
  <c r="Q116" i="48"/>
  <c r="R116" i="48"/>
  <c r="S116" i="48"/>
  <c r="T116" i="48"/>
  <c r="U116" i="48"/>
  <c r="R93" i="48"/>
  <c r="Q90" i="48"/>
  <c r="R90" i="48"/>
  <c r="S90" i="48"/>
  <c r="T90" i="48"/>
  <c r="U90" i="48"/>
  <c r="S77" i="48"/>
  <c r="Q74" i="48"/>
  <c r="R74" i="48"/>
  <c r="S74" i="48"/>
  <c r="T74" i="48"/>
  <c r="U74" i="48"/>
  <c r="T61" i="48"/>
  <c r="Q48" i="48"/>
  <c r="U48" i="48"/>
  <c r="Q45" i="48"/>
  <c r="R45" i="48"/>
  <c r="S45" i="48"/>
  <c r="T45" i="48"/>
  <c r="U45" i="48"/>
  <c r="D354" i="48"/>
  <c r="T20" i="48" l="1"/>
  <c r="R20" i="48"/>
  <c r="Q33" i="48"/>
  <c r="T48" i="48"/>
  <c r="R48" i="48"/>
  <c r="U61" i="48"/>
  <c r="S61" i="48"/>
  <c r="Q61" i="48"/>
  <c r="U93" i="48"/>
  <c r="S93" i="48"/>
  <c r="Q93" i="48"/>
  <c r="U119" i="48"/>
  <c r="S119" i="48"/>
  <c r="Q119" i="48"/>
  <c r="T269" i="48"/>
  <c r="R269" i="48"/>
  <c r="T295" i="48"/>
  <c r="R295" i="48"/>
  <c r="U333" i="48"/>
  <c r="S333" i="48"/>
  <c r="Q333" i="48"/>
  <c r="T345" i="48"/>
  <c r="R345" i="48"/>
  <c r="U33" i="48"/>
  <c r="S33" i="48"/>
  <c r="T33" i="48"/>
  <c r="T105" i="48"/>
  <c r="U362" i="48"/>
  <c r="S362" i="48"/>
  <c r="Q362" i="48"/>
  <c r="T362" i="48"/>
  <c r="R362" i="48"/>
  <c r="E161" i="48"/>
  <c r="E176" i="48"/>
  <c r="Q230" i="48"/>
  <c r="E230" i="48"/>
  <c r="Q259" i="48"/>
  <c r="E259" i="48"/>
  <c r="J271" i="48"/>
  <c r="J284" i="48"/>
  <c r="J297" i="48"/>
  <c r="J310" i="48"/>
  <c r="Q322" i="48"/>
  <c r="E322" i="48"/>
  <c r="Q335" i="48"/>
  <c r="E335" i="48"/>
  <c r="J347" i="48"/>
  <c r="Q161" i="48"/>
  <c r="Q176" i="48"/>
  <c r="J230" i="48"/>
  <c r="J259" i="48"/>
  <c r="Q271" i="48"/>
  <c r="E271" i="48"/>
  <c r="Q284" i="48"/>
  <c r="E284" i="48"/>
  <c r="Q297" i="48"/>
  <c r="E297" i="48"/>
  <c r="Q310" i="48"/>
  <c r="E310" i="48"/>
  <c r="J322" i="48"/>
  <c r="Q347" i="48"/>
  <c r="O13" i="45" l="1"/>
  <c r="O14" i="45"/>
  <c r="O15" i="45"/>
  <c r="O16" i="45"/>
  <c r="O17" i="45"/>
  <c r="O18" i="45"/>
  <c r="O19" i="45"/>
  <c r="O20" i="45"/>
  <c r="O21" i="45"/>
  <c r="O25" i="45"/>
  <c r="O12" i="45"/>
  <c r="O23" i="45"/>
  <c r="O22" i="45" l="1"/>
</calcChain>
</file>

<file path=xl/sharedStrings.xml><?xml version="1.0" encoding="utf-8"?>
<sst xmlns="http://schemas.openxmlformats.org/spreadsheetml/2006/main" count="2960" uniqueCount="255">
  <si>
    <t>BDDF (100 % BPF)</t>
  </si>
  <si>
    <t>BDDF (2/3 BPF)</t>
  </si>
  <si>
    <t>BNL bc (2/3 BPIt)</t>
  </si>
  <si>
    <t>Autres</t>
  </si>
  <si>
    <t>BDDF (100 % BPF hors PEL-CEL)</t>
  </si>
  <si>
    <t xml:space="preserve">Quote-part du résultat net des sociétés mises en équivalence </t>
  </si>
  <si>
    <t>Groupe BNP Paribas (UGO)</t>
  </si>
  <si>
    <t>Conso</t>
  </si>
  <si>
    <t>Axe Pôle/Métier/Activité</t>
  </si>
  <si>
    <t>Trimestre 3</t>
  </si>
  <si>
    <t>Septembre</t>
  </si>
  <si>
    <t xml:space="preserve">Frais de gestion </t>
  </si>
  <si>
    <t xml:space="preserve">Coût du risque </t>
  </si>
  <si>
    <t xml:space="preserve">Résultat d'exploitation </t>
  </si>
  <si>
    <t xml:space="preserve">Autres éléments hors exploitation </t>
  </si>
  <si>
    <t xml:space="preserve">Résultat avant impôt </t>
  </si>
  <si>
    <t xml:space="preserve">Impôt sur les bénéfices </t>
  </si>
  <si>
    <t xml:space="preserve">Intérêts minoritaires </t>
  </si>
  <si>
    <t xml:space="preserve">Résultat net part du groupe </t>
  </si>
  <si>
    <t xml:space="preserve">Coefficient d'exploitation </t>
  </si>
  <si>
    <t xml:space="preserve">PNB </t>
  </si>
  <si>
    <t xml:space="preserve">dont revenus d'intérêt </t>
  </si>
  <si>
    <t xml:space="preserve">dont commissions </t>
  </si>
  <si>
    <t xml:space="preserve">RBE </t>
  </si>
  <si>
    <t xml:space="preserve">Eléments hors exploitation </t>
  </si>
  <si>
    <t xml:space="preserve">Résultat avant impôt  </t>
  </si>
  <si>
    <t xml:space="preserve">Résultat avant impôt de BDDF </t>
  </si>
  <si>
    <t xml:space="preserve"> CIB</t>
  </si>
  <si>
    <t xml:space="preserve"> Autres Activités      </t>
  </si>
  <si>
    <t>Groupe BNP PARIBAS</t>
  </si>
  <si>
    <t>S/total pôles opérationnels</t>
  </si>
  <si>
    <t>Vérif AA</t>
  </si>
  <si>
    <t>Vérif Groupe</t>
  </si>
  <si>
    <t xml:space="preserve">Résultat avant impôt de BNL bc </t>
  </si>
  <si>
    <t xml:space="preserve">Résultat attribuable à Investment Solutions </t>
  </si>
  <si>
    <t xml:space="preserve">SME </t>
  </si>
  <si>
    <t>BNL bc (100% BPIt)</t>
  </si>
  <si>
    <t xml:space="preserve">GIP </t>
  </si>
  <si>
    <t xml:space="preserve">Assurance </t>
  </si>
  <si>
    <t xml:space="preserve">Titres </t>
  </si>
  <si>
    <t xml:space="preserve">CIB </t>
  </si>
  <si>
    <t>Trimestre 4</t>
  </si>
  <si>
    <t xml:space="preserve">en millions d'euros </t>
  </si>
  <si>
    <t xml:space="preserve">GROUPE </t>
  </si>
  <si>
    <t xml:space="preserve">Autres éléments hors exploitation  </t>
  </si>
  <si>
    <t xml:space="preserve">BANQUE DE DETAIL EN FRANCE (Intégrant 2/3 de Banque Privée France) </t>
  </si>
  <si>
    <t xml:space="preserve">BNL banca commerciale (Intégrant 2/3 de Banque Privée Italie) </t>
  </si>
  <si>
    <t xml:space="preserve">PERSONAL FINANCE </t>
  </si>
  <si>
    <t xml:space="preserve">GESTION INSTITUTIONNELLE ET PRIVEE </t>
  </si>
  <si>
    <t xml:space="preserve">ASSURANCE </t>
  </si>
  <si>
    <t>Mars</t>
  </si>
  <si>
    <t>Juin</t>
  </si>
  <si>
    <t>Décembre</t>
  </si>
  <si>
    <t>BDDF (2/3 BPF hors PEL-CEL)</t>
  </si>
  <si>
    <t xml:space="preserve">Personal Finance </t>
  </si>
  <si>
    <t xml:space="preserve">DOMESTIC MARKETS (100 % BP hors PEL-CEL) </t>
  </si>
  <si>
    <t xml:space="preserve">BANQUE DE DETAIL EN BELGIQUE (Intégrant 2/3 de Banque Privée Belgique) </t>
  </si>
  <si>
    <t>BDD Bel (100%BPB)</t>
  </si>
  <si>
    <t>BDD Bel (2/3 BPB)</t>
  </si>
  <si>
    <t>BDD Bel (2/3BPB)</t>
  </si>
  <si>
    <t xml:space="preserve">Résultat avant impôt de Domestic Markets </t>
  </si>
  <si>
    <t xml:space="preserve">    Domestic Markets (100% BP) </t>
  </si>
  <si>
    <t xml:space="preserve">        BDDF (100 % BPF)</t>
  </si>
  <si>
    <t xml:space="preserve">        BNL banca commerciale (100 % BPIt)</t>
  </si>
  <si>
    <t xml:space="preserve">        BDD Bel (100 % BPB)  </t>
  </si>
  <si>
    <t xml:space="preserve">        BDDF (2/3 BPF)</t>
  </si>
  <si>
    <t xml:space="preserve">        BNL banca commerciale (2/3 BPIt)</t>
  </si>
  <si>
    <t xml:space="preserve">        BDD Bel (2/3 BPB)  </t>
  </si>
  <si>
    <t xml:space="preserve">    Securities Services </t>
  </si>
  <si>
    <t xml:space="preserve">        BNP Paribas Principal Investments   </t>
  </si>
  <si>
    <t xml:space="preserve">        Corporate Center </t>
  </si>
  <si>
    <t xml:space="preserve">Vérif DM (100%) </t>
  </si>
  <si>
    <t xml:space="preserve">Vérif DM (QP) </t>
  </si>
  <si>
    <t xml:space="preserve">Vérif IRB </t>
  </si>
  <si>
    <t xml:space="preserve">Vérif CIB </t>
  </si>
  <si>
    <t>Vérif PO</t>
  </si>
  <si>
    <t>BANQUE DE DETAIL EN BELGIQUE (Intégrant 100% de Banque Privée Belgique)*</t>
  </si>
  <si>
    <t>BNL banca commerciale (Intégrant 100% de Banque Privée Italie)*</t>
  </si>
  <si>
    <t>BANQUE DE DETAIL EN FRANCE - HORS EFFETS PEL/CEL (Intégrant 100% de Banque Privée France)*</t>
  </si>
  <si>
    <t>BANQUE DE DETAIL EN FRANCE (Intégrant 100% de Banque Privée France)*</t>
  </si>
  <si>
    <t>DOMESTIC MARKETS - HORS EFFETS PEL/CEL (Intégrant 100% de Banque Privée France, Italie, Belgique, Luxembourg)*</t>
  </si>
  <si>
    <t>Résultat avant impôt de BDDB</t>
  </si>
  <si>
    <t xml:space="preserve">DOMESTIC MARKETS (2/3 BP hors PEL-CEL) </t>
  </si>
  <si>
    <t xml:space="preserve">DOMESTIC MARKETS (2/3 BP) </t>
  </si>
  <si>
    <t>DOMESTIC MARKETS (Intégrant 2/3 de Banque Privée France, Italie, Belgique et Luxembourg)</t>
  </si>
  <si>
    <t>AUTRES ACTIVITES DE DOMESTIC MARKETS Y COMPRIS LUXEMBOURG (Intégrant 100% de Banque Privée Luxembourg)*</t>
  </si>
  <si>
    <t xml:space="preserve">AUTRES ACTIVITES DE DOMESTIC MARKETS Y COMPRIS LUXEMBOURG (Intégrant 2/3 de Banque Privée Luxembourg) </t>
  </si>
  <si>
    <t xml:space="preserve">        Autres Activités de Domestic Markets (100% BPL) </t>
  </si>
  <si>
    <t xml:space="preserve">        Autres Activités de Domestic Markets (2/3 BPL)  </t>
  </si>
  <si>
    <t>ADM (100%BPL)</t>
  </si>
  <si>
    <t>ADM (2/3 BPL)</t>
  </si>
  <si>
    <t>ADM (2/3BPL)</t>
  </si>
  <si>
    <t xml:space="preserve">Corporate Banking  </t>
  </si>
  <si>
    <t xml:space="preserve">CORPORATE BANKING   </t>
  </si>
  <si>
    <t xml:space="preserve">    Domestic Markets (2/3 BP)</t>
  </si>
  <si>
    <t>Fonds propres normatifs moyens</t>
  </si>
  <si>
    <t>Trimestre 2</t>
  </si>
  <si>
    <t>Trimestre 1</t>
  </si>
  <si>
    <t xml:space="preserve">4T13 </t>
  </si>
  <si>
    <t xml:space="preserve">3T13 </t>
  </si>
  <si>
    <t xml:space="preserve">2T13 </t>
  </si>
  <si>
    <t xml:space="preserve">1T13 </t>
  </si>
  <si>
    <t>Année</t>
  </si>
  <si>
    <t xml:space="preserve">1T14 </t>
  </si>
  <si>
    <t xml:space="preserve">2T14 </t>
  </si>
  <si>
    <t xml:space="preserve">3T14 </t>
  </si>
  <si>
    <t xml:space="preserve">4T14 </t>
  </si>
  <si>
    <t>EUROPE MEDITERRANEE (Intégrant 100% de Banque Privée Turquie)*</t>
  </si>
  <si>
    <t>Europe Méditerranée (100% BP Turquie)</t>
  </si>
  <si>
    <t>Europe Méditerranée (2/3 BP Turquie)</t>
  </si>
  <si>
    <t>EUROPE MEDITERRANEE (Intégrant 2/3 de Banque Privée Turquie)</t>
  </si>
  <si>
    <t>BANCWEST (Intégrant 100% de Banque Privée Etats-Unis)*</t>
  </si>
  <si>
    <t>BancWest (100% BP Etats-Unis)</t>
  </si>
  <si>
    <t>BancWest 2/3 BP Etats-Unis)</t>
  </si>
  <si>
    <t>Résultat avant impôt de BancWest</t>
  </si>
  <si>
    <t>BANCWEST (Intégrant 2/3 de Banque Privée Etats-Unis)</t>
  </si>
  <si>
    <t xml:space="preserve">AUTRES ACTIVITES </t>
  </si>
  <si>
    <t>contrôle RE</t>
  </si>
  <si>
    <t xml:space="preserve">    International Retail Banking (100% BP) </t>
  </si>
  <si>
    <t xml:space="preserve">        Europe Méditerranée (100 % BP)  </t>
  </si>
  <si>
    <t xml:space="preserve">        BancWest (100 % BP)  </t>
  </si>
  <si>
    <t xml:space="preserve">Décembre </t>
  </si>
  <si>
    <t xml:space="preserve">Septembre </t>
  </si>
  <si>
    <t xml:space="preserve">Juin </t>
  </si>
  <si>
    <t xml:space="preserve">Mars </t>
  </si>
  <si>
    <t>Données initiales ajustées - Vision communication financière</t>
  </si>
  <si>
    <t>Cumulé</t>
  </si>
  <si>
    <t>Périodique</t>
  </si>
  <si>
    <t xml:space="preserve">               RESULTAT BRUT D'EXPLOITATION à FPN</t>
  </si>
  <si>
    <t xml:space="preserve">          RESULTAT D'EXPLOITATION à Fonds Propres Normatifs</t>
  </si>
  <si>
    <t xml:space="preserve">               Résultat des sociétés MEE à Fonds Propres Normatifs</t>
  </si>
  <si>
    <t xml:space="preserve">               Autres résultats hors exploitation (Total)</t>
  </si>
  <si>
    <t xml:space="preserve">     RESULTAT NET AVANT IMPOTS à Fonds Propres Normatifs</t>
  </si>
  <si>
    <t xml:space="preserve">     Coefficient d'exploitation à Fonds Propres Normatifs (calculé)</t>
  </si>
  <si>
    <t>RESULTAT NET PART DU GROUPE à Fonds Propres Normatifs</t>
  </si>
  <si>
    <t xml:space="preserve">                    PNB à Fonds Propres Normatifs</t>
  </si>
  <si>
    <t xml:space="preserve">                    FRAIS DE GESTION</t>
  </si>
  <si>
    <t xml:space="preserve">                    Coût du risque</t>
  </si>
  <si>
    <t xml:space="preserve">     Impôt</t>
  </si>
  <si>
    <t xml:space="preserve">     QP Intérêts minoritaires - Hors groupe</t>
  </si>
  <si>
    <t>Données initiales ajustées V comfi après TAG après effets intégration (proforma)</t>
  </si>
  <si>
    <t xml:space="preserve">     RNAI à Fonds Propres Normatifs Hors PEL CEL</t>
  </si>
  <si>
    <t>RESULTAT NET AVANT IMPOTS à Fonds Propres Normatifs</t>
  </si>
  <si>
    <t xml:space="preserve">          PNB à Fonds Propres Normatifs</t>
  </si>
  <si>
    <t xml:space="preserve">     PNB à Fonds Propres Normatifs Hors PEL CEL</t>
  </si>
  <si>
    <t xml:space="preserve">               FRAIS DE GESTION</t>
  </si>
  <si>
    <t xml:space="preserve">     RESULTAT BRUT D'EXPLOITATION à FPN Hors PEL CEL</t>
  </si>
  <si>
    <t xml:space="preserve">               Coût du risque</t>
  </si>
  <si>
    <t xml:space="preserve">     RESULTAT D'EXPLOITATION à FPN Hors PEL CEL</t>
  </si>
  <si>
    <t xml:space="preserve">               PNB à Fonds Propres Normatifs</t>
  </si>
  <si>
    <t xml:space="preserve">          RESULTAT BRUT D'EXPLOITATION à FPN</t>
  </si>
  <si>
    <t xml:space="preserve">     RESULTAT D'EXPLOITATION à Fonds Propres Normatifs</t>
  </si>
  <si>
    <t xml:space="preserve">          Domestic Markets avec 100% des Banques Privées</t>
  </si>
  <si>
    <t xml:space="preserve">          Résultat des sociétés MEE à Fonds Propres Normatifs</t>
  </si>
  <si>
    <t xml:space="preserve">          Autres résultats hors exploitation (Total)</t>
  </si>
  <si>
    <t xml:space="preserve">     RP_Domestic Markets</t>
  </si>
  <si>
    <t xml:space="preserve">          BDDF 100%</t>
  </si>
  <si>
    <t xml:space="preserve">     Valeur ajoutée sur capitaux à FPN</t>
  </si>
  <si>
    <t xml:space="preserve">     Commissions</t>
  </si>
  <si>
    <t xml:space="preserve">     Valeur ajoutée sur capitaux (VAC) hors PEL CEL à FPN</t>
  </si>
  <si>
    <t xml:space="preserve">          P_BDDF</t>
  </si>
  <si>
    <t xml:space="preserve">          BNL bc 100%</t>
  </si>
  <si>
    <t xml:space="preserve">          P_BNL bc</t>
  </si>
  <si>
    <t xml:space="preserve">          BDD Belgique 100 %</t>
  </si>
  <si>
    <t xml:space="preserve">          P_BDD Belgique</t>
  </si>
  <si>
    <t xml:space="preserve">          Autres activités de Domestic Markets 100%</t>
  </si>
  <si>
    <t xml:space="preserve">          Autres activités de Domestic Markets (QP BP)</t>
  </si>
  <si>
    <t xml:space="preserve">               M_Europe Méditérranée 100% BP</t>
  </si>
  <si>
    <t xml:space="preserve">               M_Bancwest 100% BP</t>
  </si>
  <si>
    <t>P_CIB</t>
  </si>
  <si>
    <t xml:space="preserve">     RM_Corporate Banking</t>
  </si>
  <si>
    <t xml:space="preserve">               Provision en dollar US concernant des pays soumis aux sanctions américaines</t>
  </si>
  <si>
    <t xml:space="preserve">          MP Autres activités</t>
  </si>
  <si>
    <t xml:space="preserve">     Résultat des MEE &amp; Autres résultats hors exploitation</t>
  </si>
  <si>
    <t xml:space="preserve">                    Provision en dollar US concernant des pays soumis aux sanctions américaines</t>
  </si>
  <si>
    <t xml:space="preserve">     M_AA_Coûts de mise en oeuvre Simple and Efficient</t>
  </si>
  <si>
    <t xml:space="preserve">Dont coûts de transformation et coûts de restructuration </t>
  </si>
  <si>
    <t>FPN - Niveau 2 - MOY (calculé)</t>
  </si>
  <si>
    <t>Réalisé de gestion - Recomposé - Version définitive</t>
  </si>
  <si>
    <t xml:space="preserve">               Domestic Markets avec 100% des Banques Privées</t>
  </si>
  <si>
    <t xml:space="preserve">               BDDF 100%</t>
  </si>
  <si>
    <t xml:space="preserve">               BNL bc 100%</t>
  </si>
  <si>
    <t xml:space="preserve">               BDD Belgique 100 %</t>
  </si>
  <si>
    <t xml:space="preserve">               Autres activités de Domestic Markets 100%</t>
  </si>
  <si>
    <t xml:space="preserve">               P_International Retail Banking 100% BP</t>
  </si>
  <si>
    <t xml:space="preserve">                    M_Europe Méditérranée 100% BP</t>
  </si>
  <si>
    <t xml:space="preserve">                    M_Bancwest 100% BP</t>
  </si>
  <si>
    <t xml:space="preserve">          RP_Domestic Markets</t>
  </si>
  <si>
    <t xml:space="preserve">               P_BDDF</t>
  </si>
  <si>
    <t xml:space="preserve">               P_BNL bc</t>
  </si>
  <si>
    <t xml:space="preserve">               P_BDD Belgique</t>
  </si>
  <si>
    <t xml:space="preserve">               Autres activités de Domestic Markets (QP BP)</t>
  </si>
  <si>
    <t xml:space="preserve">          P_Personal Finance</t>
  </si>
  <si>
    <t xml:space="preserve">               M_Europe Méditerranée</t>
  </si>
  <si>
    <t xml:space="preserve">               M_BancWest</t>
  </si>
  <si>
    <t xml:space="preserve">     P_CIB</t>
  </si>
  <si>
    <t xml:space="preserve">          RM_Corporate Banking</t>
  </si>
  <si>
    <t xml:space="preserve">          M_AA_BNP Paribas Principal Investments</t>
  </si>
  <si>
    <t xml:space="preserve">               Pôles opérationnels</t>
  </si>
  <si>
    <t xml:space="preserve">               Autres activités hors CT et CR</t>
  </si>
  <si>
    <t xml:space="preserve">          Coûts S&amp;E et coûts de restructuration</t>
  </si>
  <si>
    <t xml:space="preserve">Résultat avant impôt de Autres Domestic Markets </t>
  </si>
  <si>
    <t>Résultat avant impôt d'Europe Méditerranée</t>
  </si>
  <si>
    <t xml:space="preserve">               Coûts de restructuration</t>
  </si>
  <si>
    <t xml:space="preserve">     RP_Retail Banking and Services</t>
  </si>
  <si>
    <t xml:space="preserve">RETAIL BANKING &amp; SERVICES - HORS EFFETS PEL/CEL </t>
  </si>
  <si>
    <t>RETAIL BANKING &amp; SERVICES</t>
  </si>
  <si>
    <t>INTERNATIONAL FINANCIAL SERVICES</t>
  </si>
  <si>
    <t xml:space="preserve">          RP_International Financial Services</t>
  </si>
  <si>
    <t xml:space="preserve">               RP_GIP _Gestion Institutionnelle et Privée</t>
  </si>
  <si>
    <t xml:space="preserve">               P_Assurance</t>
  </si>
  <si>
    <t xml:space="preserve">CORPORATE AND INSTITUTIONAL BANKING </t>
  </si>
  <si>
    <t>GLOBAL MARKETS EXTENSIVE</t>
  </si>
  <si>
    <t xml:space="preserve">          RM_Global Markets Extensive</t>
  </si>
  <si>
    <t xml:space="preserve">GM  </t>
  </si>
  <si>
    <t xml:space="preserve">          M_Securities Services</t>
  </si>
  <si>
    <t xml:space="preserve">SECURITIES SERVICES </t>
  </si>
  <si>
    <t>RP_Retail Banking and Services</t>
  </si>
  <si>
    <t xml:space="preserve">     RP_International Financial Services</t>
  </si>
  <si>
    <t xml:space="preserve">          RP_GIP _Gestion Institutionnelle et Privée</t>
  </si>
  <si>
    <t xml:space="preserve">          P_Assurance</t>
  </si>
  <si>
    <t xml:space="preserve">     RM_Global Markets Extensive</t>
  </si>
  <si>
    <t xml:space="preserve">     M_Securities Services</t>
  </si>
  <si>
    <t xml:space="preserve"> Retail Banking &amp; Services</t>
  </si>
  <si>
    <t xml:space="preserve"> Retail Banking &amp; Services   </t>
  </si>
  <si>
    <t xml:space="preserve">    International Financial Services</t>
  </si>
  <si>
    <t xml:space="preserve">        Personal Finance</t>
  </si>
  <si>
    <t xml:space="preserve">        International Retail Banking (2/3 BP) </t>
  </si>
  <si>
    <t xml:space="preserve">           Europe Méditerranée (2/3 BP Turquie)</t>
  </si>
  <si>
    <t xml:space="preserve">           BancWest (2/3 BP Etats-Unis)</t>
  </si>
  <si>
    <t xml:space="preserve">        Gestion Institutionnelle et Privée    </t>
  </si>
  <si>
    <t xml:space="preserve">        Assurance   </t>
  </si>
  <si>
    <t xml:space="preserve">    Corporate Banking </t>
  </si>
  <si>
    <t xml:space="preserve">    Global Markets Extensive   </t>
  </si>
  <si>
    <t xml:space="preserve">               Total Gestion Générale + Klépierre</t>
  </si>
  <si>
    <t xml:space="preserve">               P_Personal Finance</t>
  </si>
  <si>
    <t xml:space="preserve">               P_International Retail Banking</t>
  </si>
  <si>
    <t xml:space="preserve">                    M_Europe Méditerranée</t>
  </si>
  <si>
    <t xml:space="preserve">                    M_BancWest</t>
  </si>
  <si>
    <t>Vérif Retail Banking &amp; Services</t>
  </si>
  <si>
    <t>Vérif IFS</t>
  </si>
  <si>
    <t xml:space="preserve">GLOBAL MARKETS </t>
  </si>
  <si>
    <t xml:space="preserve">RETAIL BANKING &amp; SERVICES </t>
  </si>
  <si>
    <t>RETAIL BANKING &amp; SERVICES (hors PEL-CEL)</t>
  </si>
  <si>
    <t>dont FICC</t>
  </si>
  <si>
    <t>dont Equity &amp; Prime Services</t>
  </si>
  <si>
    <t xml:space="preserve">Résultat attribuable à Gestion Institutionnelle et Privée   </t>
  </si>
  <si>
    <t xml:space="preserve">2015 </t>
  </si>
  <si>
    <t xml:space="preserve">4T15  </t>
  </si>
  <si>
    <t xml:space="preserve">3T15  </t>
  </si>
  <si>
    <t xml:space="preserve">2T15  </t>
  </si>
  <si>
    <t>1T15</t>
  </si>
  <si>
    <t xml:space="preserve">Fonds propres alloués (Md€, sur la période cumulée) </t>
  </si>
  <si>
    <t xml:space="preserve">Coûts relatifs à l'accord global avec les autorités des Etats-Unis </t>
  </si>
  <si>
    <t>* Intégrant 100% de la Banque Privée pour les lignes PNB à Résultat avant impôt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</si>
</sst>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0.0"/>
    <numFmt numFmtId="166" formatCode="#,##0.0"/>
    <numFmt numFmtId="167" formatCode="#,##0,"/>
    <numFmt numFmtId="168" formatCode="#\.##0&quot; F&quot;\ ;\(#\.##0&quot; F&quot;\)"/>
    <numFmt numFmtId="169" formatCode="#,###,"/>
    <numFmt numFmtId="170" formatCode="#,##0.000"/>
    <numFmt numFmtId="171" formatCode="#,###.0,"/>
    <numFmt numFmtId="172" formatCode="#,##0.0,,"/>
    <numFmt numFmtId="173" formatCode="#,##0_ ;[Red]\-#,##0\ "/>
  </numFmts>
  <fonts count="51" x14ac:knownFonts="1">
    <font>
      <sz val="9"/>
      <name val="Times New Roman"/>
    </font>
    <font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Helv"/>
    </font>
    <font>
      <sz val="8"/>
      <name val="Arial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sz val="10"/>
      <name val="Arial"/>
      <family val="2"/>
    </font>
    <font>
      <sz val="8"/>
      <name val="Helv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0"/>
      <name val="Helv"/>
    </font>
    <font>
      <b/>
      <sz val="8"/>
      <color indexed="10"/>
      <name val="Arial"/>
      <family val="2"/>
    </font>
    <font>
      <sz val="9"/>
      <color indexed="12"/>
      <name val="Arial Narrow"/>
      <family val="2"/>
    </font>
    <font>
      <sz val="8"/>
      <color indexed="12"/>
      <name val="Arial"/>
      <family val="2"/>
    </font>
    <font>
      <sz val="8"/>
      <color indexed="12"/>
      <name val="Helv"/>
    </font>
    <font>
      <sz val="8"/>
      <color indexed="12"/>
      <name val="Arial Narrow"/>
      <family val="2"/>
    </font>
    <font>
      <sz val="9"/>
      <color indexed="12"/>
      <name val="Arial"/>
      <family val="2"/>
    </font>
    <font>
      <b/>
      <sz val="8"/>
      <name val="Helv"/>
    </font>
    <font>
      <sz val="8"/>
      <color indexed="10"/>
      <name val="Helv"/>
    </font>
    <font>
      <sz val="7"/>
      <color indexed="12"/>
      <name val="Arial Narrow"/>
      <family val="2"/>
    </font>
    <font>
      <sz val="7"/>
      <name val="Times New Roman"/>
      <family val="1"/>
    </font>
    <font>
      <b/>
      <sz val="9"/>
      <color rgb="FFFF0000"/>
      <name val="Arial Narrow"/>
      <family val="2"/>
    </font>
    <font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8"/>
      <color rgb="FFFF0000"/>
      <name val="Arial"/>
      <family val="2"/>
    </font>
    <font>
      <sz val="9"/>
      <color rgb="FFFF0000"/>
      <name val="Arial Narrow"/>
      <family val="2"/>
    </font>
    <font>
      <sz val="9"/>
      <color rgb="FFFF0000"/>
      <name val="Times New Roman"/>
      <family val="1"/>
    </font>
    <font>
      <sz val="8"/>
      <color rgb="FFFF0000"/>
      <name val="Arial"/>
      <family val="2"/>
    </font>
    <font>
      <sz val="8"/>
      <color rgb="FFFF0000"/>
      <name val="Helv"/>
    </font>
    <font>
      <sz val="9"/>
      <color theme="0" tint="-0.499984740745262"/>
      <name val="Arial Narrow"/>
      <family val="2"/>
    </font>
    <font>
      <sz val="9"/>
      <color theme="0" tint="-0.499984740745262"/>
      <name val="Times New Roman"/>
      <family val="1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 Narrow"/>
      <family val="2"/>
    </font>
    <font>
      <i/>
      <sz val="9"/>
      <color theme="0" tint="-0.499984740745262"/>
      <name val="Arial Narrow"/>
      <family val="2"/>
    </font>
    <font>
      <b/>
      <sz val="8"/>
      <color theme="0" tint="-0.499984740745262"/>
      <name val="Arial Narrow"/>
      <family val="2"/>
    </font>
    <font>
      <sz val="7"/>
      <color theme="0" tint="-0.499984740745262"/>
      <name val="Arial Narrow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8000"/>
      </bottom>
      <diagonal/>
    </border>
  </borders>
  <cellStyleXfs count="6">
    <xf numFmtId="0" fontId="0" fillId="0" borderId="0"/>
    <xf numFmtId="173" fontId="19" fillId="0" borderId="0" applyBorder="0">
      <alignment vertical="center"/>
    </xf>
    <xf numFmtId="0" fontId="2" fillId="0" borderId="0"/>
    <xf numFmtId="0" fontId="14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8">
    <xf numFmtId="0" fontId="0" fillId="0" borderId="0" xfId="0"/>
    <xf numFmtId="0" fontId="0" fillId="2" borderId="0" xfId="0" applyFill="1"/>
    <xf numFmtId="3" fontId="5" fillId="2" borderId="0" xfId="4" applyNumberFormat="1" applyFont="1" applyFill="1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0" fontId="5" fillId="2" borderId="0" xfId="0" applyFont="1" applyFill="1"/>
    <xf numFmtId="1" fontId="5" fillId="2" borderId="0" xfId="0" applyNumberFormat="1" applyFont="1" applyFill="1"/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3" fontId="3" fillId="2" borderId="0" xfId="0" applyNumberFormat="1" applyFont="1" applyFill="1"/>
    <xf numFmtId="3" fontId="5" fillId="2" borderId="0" xfId="0" applyNumberFormat="1" applyFont="1" applyFill="1" applyAlignment="1">
      <alignment horizontal="right"/>
    </xf>
    <xf numFmtId="0" fontId="10" fillId="2" borderId="0" xfId="0" applyFont="1" applyFill="1" applyBorder="1" applyAlignment="1">
      <alignment horizontal="left"/>
    </xf>
    <xf numFmtId="164" fontId="10" fillId="2" borderId="0" xfId="4" applyNumberFormat="1" applyFont="1" applyFill="1"/>
    <xf numFmtId="3" fontId="7" fillId="2" borderId="0" xfId="0" applyNumberFormat="1" applyFont="1" applyFill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9" fillId="2" borderId="0" xfId="0" applyFont="1" applyFill="1"/>
    <xf numFmtId="164" fontId="5" fillId="2" borderId="0" xfId="4" applyNumberFormat="1" applyFont="1" applyFill="1"/>
    <xf numFmtId="0" fontId="0" fillId="2" borderId="0" xfId="0" applyFill="1" applyAlignment="1">
      <alignment vertical="center"/>
    </xf>
    <xf numFmtId="0" fontId="4" fillId="2" borderId="0" xfId="0" applyFont="1" applyFill="1"/>
    <xf numFmtId="0" fontId="15" fillId="0" borderId="0" xfId="0" quotePrefix="1" applyFont="1"/>
    <xf numFmtId="0" fontId="15" fillId="0" borderId="0" xfId="3" quotePrefix="1" applyFont="1"/>
    <xf numFmtId="0" fontId="15" fillId="2" borderId="0" xfId="0" quotePrefix="1" applyFont="1" applyFill="1"/>
    <xf numFmtId="0" fontId="9" fillId="2" borderId="1" xfId="0" quotePrefix="1" applyFont="1" applyFill="1" applyBorder="1" applyAlignment="1">
      <alignment horizontal="left"/>
    </xf>
    <xf numFmtId="0" fontId="3" fillId="0" borderId="0" xfId="0" quotePrefix="1" applyFont="1"/>
    <xf numFmtId="0" fontId="15" fillId="2" borderId="0" xfId="0" quotePrefix="1" applyFont="1" applyFill="1" applyAlignment="1">
      <alignment vertical="top" wrapText="1"/>
    </xf>
    <xf numFmtId="0" fontId="3" fillId="0" borderId="0" xfId="2" quotePrefix="1" applyFont="1"/>
    <xf numFmtId="0" fontId="19" fillId="0" borderId="0" xfId="2" quotePrefix="1" applyFont="1"/>
    <xf numFmtId="0" fontId="2" fillId="0" borderId="0" xfId="2" applyAlignment="1">
      <alignment vertical="top" wrapText="1"/>
    </xf>
    <xf numFmtId="0" fontId="2" fillId="0" borderId="0" xfId="2"/>
    <xf numFmtId="0" fontId="2" fillId="0" borderId="0" xfId="2" applyBorder="1" applyAlignment="1">
      <alignment vertical="top" wrapText="1"/>
    </xf>
    <xf numFmtId="0" fontId="3" fillId="0" borderId="0" xfId="2" applyFont="1"/>
    <xf numFmtId="0" fontId="19" fillId="0" borderId="0" xfId="2" applyFont="1"/>
    <xf numFmtId="0" fontId="3" fillId="0" borderId="0" xfId="2" quotePrefix="1" applyFont="1" applyAlignment="1">
      <alignment vertical="top" wrapText="1"/>
    </xf>
    <xf numFmtId="0" fontId="15" fillId="0" borderId="0" xfId="2" applyFont="1"/>
    <xf numFmtId="0" fontId="20" fillId="0" borderId="0" xfId="3" quotePrefix="1" applyFont="1"/>
    <xf numFmtId="170" fontId="12" fillId="3" borderId="3" xfId="3" quotePrefix="1" applyNumberFormat="1" applyFont="1" applyFill="1" applyBorder="1" applyAlignment="1" applyProtection="1">
      <alignment horizontal="left"/>
      <protection locked="0"/>
    </xf>
    <xf numFmtId="169" fontId="12" fillId="0" borderId="0" xfId="2" quotePrefix="1" applyNumberFormat="1" applyFont="1" applyBorder="1" applyAlignment="1">
      <alignment horizontal="right"/>
    </xf>
    <xf numFmtId="0" fontId="22" fillId="0" borderId="0" xfId="2" applyFont="1"/>
    <xf numFmtId="170" fontId="15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/>
    <xf numFmtId="0" fontId="20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/>
      <protection locked="0"/>
    </xf>
    <xf numFmtId="0" fontId="22" fillId="0" borderId="0" xfId="2" applyFont="1" applyBorder="1"/>
    <xf numFmtId="168" fontId="12" fillId="3" borderId="4" xfId="3" quotePrefix="1" applyNumberFormat="1" applyFont="1" applyFill="1" applyBorder="1" applyAlignment="1" applyProtection="1">
      <alignment horizontal="left"/>
      <protection locked="0"/>
    </xf>
    <xf numFmtId="168" fontId="15" fillId="3" borderId="3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 applyBorder="1"/>
    <xf numFmtId="0" fontId="2" fillId="0" borderId="0" xfId="2" applyBorder="1"/>
    <xf numFmtId="166" fontId="12" fillId="3" borderId="3" xfId="3" quotePrefix="1" applyNumberFormat="1" applyFont="1" applyFill="1" applyBorder="1" applyAlignment="1" applyProtection="1">
      <alignment horizontal="left"/>
      <protection locked="0"/>
    </xf>
    <xf numFmtId="168" fontId="12" fillId="4" borderId="5" xfId="3" quotePrefix="1" applyNumberFormat="1" applyFont="1" applyFill="1" applyBorder="1" applyAlignment="1" applyProtection="1">
      <alignment horizontal="center"/>
      <protection locked="0"/>
    </xf>
    <xf numFmtId="168" fontId="12" fillId="4" borderId="0" xfId="3" quotePrefix="1" applyNumberFormat="1" applyFont="1" applyFill="1" applyBorder="1" applyAlignment="1" applyProtection="1">
      <alignment horizontal="center"/>
      <protection locked="0"/>
    </xf>
    <xf numFmtId="0" fontId="23" fillId="0" borderId="0" xfId="3" quotePrefix="1" applyFont="1" applyFill="1"/>
    <xf numFmtId="171" fontId="24" fillId="0" borderId="0" xfId="2" applyNumberFormat="1" applyFont="1"/>
    <xf numFmtId="171" fontId="24" fillId="0" borderId="0" xfId="2" applyNumberFormat="1" applyFont="1" applyBorder="1"/>
    <xf numFmtId="0" fontId="20" fillId="0" borderId="0" xfId="3" quotePrefix="1" applyFont="1" applyFill="1"/>
    <xf numFmtId="171" fontId="3" fillId="0" borderId="0" xfId="2" applyNumberFormat="1" applyFont="1"/>
    <xf numFmtId="171" fontId="3" fillId="0" borderId="0" xfId="2" applyNumberFormat="1" applyFont="1" applyBorder="1"/>
    <xf numFmtId="169" fontId="3" fillId="0" borderId="0" xfId="2" applyNumberFormat="1" applyFont="1"/>
    <xf numFmtId="169" fontId="3" fillId="0" borderId="0" xfId="2" applyNumberFormat="1" applyFont="1" applyBorder="1"/>
    <xf numFmtId="168" fontId="21" fillId="4" borderId="5" xfId="3" quotePrefix="1" applyNumberFormat="1" applyFont="1" applyFill="1" applyBorder="1" applyAlignment="1" applyProtection="1">
      <alignment horizontal="center"/>
      <protection locked="0"/>
    </xf>
    <xf numFmtId="0" fontId="15" fillId="0" borderId="6" xfId="2" quotePrefix="1" applyFont="1" applyBorder="1" applyAlignment="1">
      <alignment horizontal="center"/>
    </xf>
    <xf numFmtId="169" fontId="12" fillId="0" borderId="7" xfId="2" applyNumberFormat="1" applyFont="1" applyBorder="1"/>
    <xf numFmtId="169" fontId="12" fillId="0" borderId="7" xfId="2" quotePrefix="1" applyNumberFormat="1" applyFont="1" applyBorder="1" applyAlignment="1">
      <alignment horizontal="right"/>
    </xf>
    <xf numFmtId="169" fontId="12" fillId="0" borderId="7" xfId="2" quotePrefix="1" applyNumberFormat="1" applyFont="1" applyBorder="1"/>
    <xf numFmtId="169" fontId="15" fillId="0" borderId="7" xfId="2" quotePrefix="1" applyNumberFormat="1" applyFont="1" applyBorder="1" applyAlignment="1">
      <alignment horizontal="right"/>
    </xf>
    <xf numFmtId="169" fontId="15" fillId="0" borderId="7" xfId="2" quotePrefix="1" applyNumberFormat="1" applyFont="1" applyBorder="1"/>
    <xf numFmtId="169" fontId="12" fillId="0" borderId="8" xfId="2" quotePrefix="1" applyNumberFormat="1" applyFont="1" applyBorder="1" applyAlignment="1">
      <alignment horizontal="right"/>
    </xf>
    <xf numFmtId="1" fontId="7" fillId="2" borderId="0" xfId="0" quotePrefix="1" applyNumberFormat="1" applyFont="1" applyFill="1" applyBorder="1"/>
    <xf numFmtId="1" fontId="5" fillId="2" borderId="0" xfId="0" quotePrefix="1" applyNumberFormat="1" applyFont="1" applyFill="1" applyBorder="1"/>
    <xf numFmtId="164" fontId="5" fillId="2" borderId="0" xfId="4" quotePrefix="1" applyNumberFormat="1" applyFont="1" applyFill="1" applyBorder="1"/>
    <xf numFmtId="165" fontId="5" fillId="2" borderId="0" xfId="0" quotePrefix="1" applyNumberFormat="1" applyFont="1" applyFill="1" applyBorder="1"/>
    <xf numFmtId="0" fontId="7" fillId="2" borderId="0" xfId="0" quotePrefix="1" applyFont="1" applyFill="1" applyBorder="1"/>
    <xf numFmtId="0" fontId="5" fillId="2" borderId="0" xfId="0" quotePrefix="1" applyFont="1" applyFill="1" applyBorder="1"/>
    <xf numFmtId="0" fontId="3" fillId="0" borderId="0" xfId="0" quotePrefix="1" applyFont="1" applyAlignment="1">
      <alignment vertical="top"/>
    </xf>
    <xf numFmtId="0" fontId="5" fillId="2" borderId="0" xfId="0" quotePrefix="1" applyFont="1" applyFill="1"/>
    <xf numFmtId="0" fontId="9" fillId="2" borderId="0" xfId="0" quotePrefix="1" applyFont="1" applyFill="1" applyAlignment="1">
      <alignment horizontal="left" indent="1"/>
    </xf>
    <xf numFmtId="1" fontId="5" fillId="2" borderId="0" xfId="0" quotePrefix="1" applyNumberFormat="1" applyFont="1" applyFill="1"/>
    <xf numFmtId="0" fontId="5" fillId="2" borderId="0" xfId="0" quotePrefix="1" applyFont="1" applyFill="1" applyAlignment="1">
      <alignment horizontal="left"/>
    </xf>
    <xf numFmtId="0" fontId="5" fillId="2" borderId="0" xfId="0" quotePrefix="1" applyFont="1" applyFill="1" applyAlignment="1">
      <alignment vertical="top"/>
    </xf>
    <xf numFmtId="1" fontId="5" fillId="2" borderId="0" xfId="0" quotePrefix="1" applyNumberFormat="1" applyFont="1" applyFill="1" applyAlignment="1">
      <alignment vertical="top"/>
    </xf>
    <xf numFmtId="1" fontId="5" fillId="2" borderId="0" xfId="0" quotePrefix="1" applyNumberFormat="1" applyFont="1" applyFill="1" applyAlignment="1">
      <alignment vertical="top" wrapText="1"/>
    </xf>
    <xf numFmtId="167" fontId="7" fillId="2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0" fontId="15" fillId="0" borderId="7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/>
    </xf>
    <xf numFmtId="167" fontId="7" fillId="2" borderId="0" xfId="0" quotePrefix="1" applyNumberFormat="1" applyFont="1" applyFill="1" applyBorder="1" applyAlignment="1">
      <alignment horizontal="right"/>
    </xf>
    <xf numFmtId="167" fontId="5" fillId="2" borderId="0" xfId="0" quotePrefix="1" applyNumberFormat="1" applyFont="1" applyFill="1" applyBorder="1" applyAlignment="1">
      <alignment horizontal="right"/>
    </xf>
    <xf numFmtId="3" fontId="13" fillId="2" borderId="1" xfId="3" quotePrefix="1" applyNumberFormat="1" applyFont="1" applyFill="1" applyBorder="1" applyAlignment="1" applyProtection="1">
      <alignment horizontal="right" vertical="center"/>
    </xf>
    <xf numFmtId="0" fontId="7" fillId="2" borderId="0" xfId="0" quotePrefix="1" applyFont="1" applyFill="1" applyAlignment="1">
      <alignment horizontal="left"/>
    </xf>
    <xf numFmtId="0" fontId="6" fillId="2" borderId="0" xfId="0" quotePrefix="1" applyFont="1" applyFill="1" applyAlignment="1">
      <alignment horizontal="left"/>
    </xf>
    <xf numFmtId="0" fontId="10" fillId="2" borderId="0" xfId="0" quotePrefix="1" applyFont="1" applyFill="1" applyAlignment="1">
      <alignment horizontal="left"/>
    </xf>
    <xf numFmtId="0" fontId="10" fillId="2" borderId="0" xfId="0" quotePrefix="1" applyFont="1" applyFill="1" applyBorder="1" applyAlignment="1">
      <alignment horizontal="left"/>
    </xf>
    <xf numFmtId="0" fontId="6" fillId="2" borderId="0" xfId="0" quotePrefix="1" applyFont="1" applyFill="1" applyBorder="1" applyAlignment="1">
      <alignment horizontal="left"/>
    </xf>
    <xf numFmtId="167" fontId="16" fillId="2" borderId="0" xfId="0" applyNumberFormat="1" applyFont="1" applyFill="1" applyBorder="1" applyAlignment="1">
      <alignment horizontal="right" vertical="center"/>
    </xf>
    <xf numFmtId="167" fontId="17" fillId="2" borderId="0" xfId="0" applyNumberFormat="1" applyFont="1" applyFill="1" applyBorder="1" applyAlignment="1">
      <alignment horizontal="right" vertical="center"/>
    </xf>
    <xf numFmtId="167" fontId="16" fillId="2" borderId="0" xfId="3" applyNumberFormat="1" applyFont="1" applyFill="1" applyBorder="1" applyAlignment="1" applyProtection="1">
      <alignment horizontal="right" vertical="center"/>
    </xf>
    <xf numFmtId="167" fontId="17" fillId="2" borderId="0" xfId="3" applyNumberFormat="1" applyFont="1" applyFill="1" applyBorder="1" applyAlignment="1" applyProtection="1">
      <alignment horizontal="right" vertical="center"/>
    </xf>
    <xf numFmtId="167" fontId="7" fillId="2" borderId="0" xfId="0" applyNumberFormat="1" applyFont="1" applyFill="1" applyAlignment="1">
      <alignment horizontal="right"/>
    </xf>
    <xf numFmtId="172" fontId="5" fillId="2" borderId="0" xfId="0" applyNumberFormat="1" applyFont="1" applyFill="1" applyAlignment="1">
      <alignment horizontal="right"/>
    </xf>
    <xf numFmtId="1" fontId="7" fillId="2" borderId="0" xfId="0" quotePrefix="1" applyNumberFormat="1" applyFont="1" applyFill="1" applyAlignment="1">
      <alignment horizontal="left"/>
    </xf>
    <xf numFmtId="1" fontId="7" fillId="2" borderId="0" xfId="0" quotePrefix="1" applyNumberFormat="1" applyFont="1" applyFill="1"/>
    <xf numFmtId="167" fontId="7" fillId="2" borderId="0" xfId="0" quotePrefix="1" applyNumberFormat="1" applyFont="1" applyFill="1" applyAlignment="1">
      <alignment horizontal="right"/>
    </xf>
    <xf numFmtId="1" fontId="9" fillId="2" borderId="0" xfId="0" quotePrefix="1" applyNumberFormat="1" applyFont="1" applyFill="1"/>
    <xf numFmtId="1" fontId="9" fillId="2" borderId="0" xfId="0" quotePrefix="1" applyNumberFormat="1" applyFont="1" applyFill="1" applyAlignment="1">
      <alignment horizontal="left" indent="1"/>
    </xf>
    <xf numFmtId="167" fontId="9" fillId="2" borderId="0" xfId="0" quotePrefix="1" applyNumberFormat="1" applyFont="1" applyFill="1" applyAlignment="1">
      <alignment horizontal="right"/>
    </xf>
    <xf numFmtId="1" fontId="5" fillId="2" borderId="0" xfId="0" quotePrefix="1" applyNumberFormat="1" applyFont="1" applyFill="1" applyAlignment="1">
      <alignment horizontal="left"/>
    </xf>
    <xf numFmtId="167" fontId="5" fillId="2" borderId="0" xfId="0" quotePrefix="1" applyNumberFormat="1" applyFont="1" applyFill="1" applyAlignment="1">
      <alignment horizontal="right"/>
    </xf>
    <xf numFmtId="3" fontId="18" fillId="2" borderId="1" xfId="3" quotePrefix="1" applyNumberFormat="1" applyFont="1" applyFill="1" applyBorder="1" applyAlignment="1" applyProtection="1">
      <alignment horizontal="right" vertical="center"/>
    </xf>
    <xf numFmtId="0" fontId="15" fillId="2" borderId="0" xfId="0" quotePrefix="1" applyFont="1" applyFill="1" applyAlignment="1">
      <alignment vertical="top"/>
    </xf>
    <xf numFmtId="167" fontId="16" fillId="2" borderId="0" xfId="0" quotePrefix="1" applyNumberFormat="1" applyFont="1" applyFill="1" applyBorder="1" applyAlignment="1">
      <alignment horizontal="right" vertical="center"/>
    </xf>
    <xf numFmtId="167" fontId="17" fillId="2" borderId="0" xfId="0" quotePrefix="1" applyNumberFormat="1" applyFont="1" applyFill="1" applyBorder="1" applyAlignment="1">
      <alignment horizontal="right" vertical="center"/>
    </xf>
    <xf numFmtId="167" fontId="16" fillId="2" borderId="0" xfId="3" quotePrefix="1" applyNumberFormat="1" applyFont="1" applyFill="1" applyBorder="1" applyAlignment="1" applyProtection="1">
      <alignment horizontal="right" vertical="center"/>
    </xf>
    <xf numFmtId="165" fontId="7" fillId="2" borderId="0" xfId="0" quotePrefix="1" applyNumberFormat="1" applyFont="1" applyFill="1" applyBorder="1"/>
    <xf numFmtId="3" fontId="10" fillId="2" borderId="0" xfId="0" quotePrefix="1" applyNumberFormat="1" applyFont="1" applyFill="1" applyAlignment="1">
      <alignment vertical="top" wrapText="1"/>
    </xf>
    <xf numFmtId="167" fontId="5" fillId="2" borderId="0" xfId="0" applyNumberFormat="1" applyFont="1" applyFill="1" applyAlignment="1">
      <alignment horizontal="right" vertical="top"/>
    </xf>
    <xf numFmtId="0" fontId="3" fillId="0" borderId="0" xfId="0" quotePrefix="1" applyFont="1" applyFill="1"/>
    <xf numFmtId="3" fontId="7" fillId="2" borderId="1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167" fontId="5" fillId="2" borderId="0" xfId="0" quotePrefix="1" applyNumberFormat="1" applyFont="1" applyFill="1" applyAlignment="1">
      <alignment horizontal="right" vertical="top"/>
    </xf>
    <xf numFmtId="0" fontId="25" fillId="2" borderId="0" xfId="0" quotePrefix="1" applyFont="1" applyFill="1"/>
    <xf numFmtId="0" fontId="25" fillId="2" borderId="0" xfId="0" applyFont="1" applyFill="1"/>
    <xf numFmtId="0" fontId="26" fillId="2" borderId="0" xfId="0" applyFont="1" applyFill="1"/>
    <xf numFmtId="0" fontId="26" fillId="0" borderId="0" xfId="0" quotePrefix="1" applyFont="1"/>
    <xf numFmtId="0" fontId="27" fillId="0" borderId="0" xfId="3" quotePrefix="1" applyFont="1"/>
    <xf numFmtId="0" fontId="28" fillId="2" borderId="0" xfId="0" quotePrefix="1" applyFont="1" applyFill="1"/>
    <xf numFmtId="0" fontId="28" fillId="2" borderId="0" xfId="0" applyFont="1" applyFill="1"/>
    <xf numFmtId="0" fontId="29" fillId="2" borderId="0" xfId="0" applyFont="1" applyFill="1"/>
    <xf numFmtId="0" fontId="25" fillId="2" borderId="0" xfId="0" applyFont="1" applyFill="1" applyBorder="1"/>
    <xf numFmtId="0" fontId="2" fillId="0" borderId="0" xfId="2" applyFont="1"/>
    <xf numFmtId="0" fontId="2" fillId="0" borderId="0" xfId="2" applyFont="1" applyBorder="1"/>
    <xf numFmtId="3" fontId="15" fillId="3" borderId="7" xfId="3" quotePrefix="1" applyNumberFormat="1" applyFont="1" applyFill="1" applyBorder="1" applyAlignment="1" applyProtection="1">
      <alignment horizontal="left"/>
      <protection locked="0"/>
    </xf>
    <xf numFmtId="0" fontId="30" fillId="0" borderId="0" xfId="3" quotePrefix="1" applyFont="1"/>
    <xf numFmtId="0" fontId="21" fillId="0" borderId="0" xfId="2" quotePrefix="1" applyFont="1"/>
    <xf numFmtId="0" fontId="30" fillId="0" borderId="0" xfId="3" quotePrefix="1" applyFont="1" applyBorder="1"/>
    <xf numFmtId="168" fontId="12" fillId="3" borderId="3" xfId="3" quotePrefix="1" applyNumberFormat="1" applyFont="1" applyFill="1" applyBorder="1" applyAlignment="1" applyProtection="1">
      <alignment horizontal="left" vertical="top"/>
      <protection locked="0"/>
    </xf>
    <xf numFmtId="172" fontId="5" fillId="2" borderId="0" xfId="0" quotePrefix="1" applyNumberFormat="1" applyFont="1" applyFill="1" applyAlignment="1">
      <alignment horizontal="right"/>
    </xf>
    <xf numFmtId="169" fontId="12" fillId="0" borderId="6" xfId="2" quotePrefix="1" applyNumberFormat="1" applyFont="1" applyBorder="1" applyAlignment="1">
      <alignment horizontal="right"/>
    </xf>
    <xf numFmtId="167" fontId="7" fillId="0" borderId="0" xfId="3" quotePrefix="1" applyNumberFormat="1" applyFont="1" applyFill="1" applyBorder="1" applyAlignment="1" applyProtection="1">
      <alignment horizontal="right" vertical="center"/>
    </xf>
    <xf numFmtId="167" fontId="5" fillId="0" borderId="0" xfId="3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horizontal="left"/>
    </xf>
    <xf numFmtId="3" fontId="16" fillId="2" borderId="0" xfId="3" applyNumberFormat="1" applyFont="1" applyFill="1" applyBorder="1" applyAlignment="1" applyProtection="1">
      <alignment horizontal="right" vertical="center"/>
    </xf>
    <xf numFmtId="0" fontId="6" fillId="2" borderId="2" xfId="0" quotePrefix="1" applyFont="1" applyFill="1" applyBorder="1" applyAlignment="1">
      <alignment horizontal="left"/>
    </xf>
    <xf numFmtId="164" fontId="16" fillId="2" borderId="2" xfId="4" quotePrefix="1" applyNumberFormat="1" applyFont="1" applyFill="1" applyBorder="1" applyAlignment="1" applyProtection="1">
      <alignment horizontal="right" vertical="center"/>
    </xf>
    <xf numFmtId="164" fontId="16" fillId="2" borderId="2" xfId="4" applyNumberFormat="1" applyFont="1" applyFill="1" applyBorder="1" applyAlignment="1" applyProtection="1">
      <alignment horizontal="right" vertical="center"/>
    </xf>
    <xf numFmtId="0" fontId="31" fillId="6" borderId="0" xfId="3" quotePrefix="1" applyFont="1" applyFill="1"/>
    <xf numFmtId="0" fontId="15" fillId="7" borderId="6" xfId="2" quotePrefix="1" applyFont="1" applyFill="1" applyBorder="1" applyAlignment="1">
      <alignment horizontal="center"/>
    </xf>
    <xf numFmtId="0" fontId="15" fillId="7" borderId="7" xfId="2" quotePrefix="1" applyFont="1" applyFill="1" applyBorder="1" applyAlignment="1">
      <alignment horizontal="center"/>
    </xf>
    <xf numFmtId="0" fontId="15" fillId="7" borderId="9" xfId="2" quotePrefix="1" applyFont="1" applyFill="1" applyBorder="1" applyAlignment="1">
      <alignment horizontal="center"/>
    </xf>
    <xf numFmtId="167" fontId="5" fillId="0" borderId="0" xfId="3" quotePrefix="1" applyNumberFormat="1" applyFont="1" applyFill="1" applyBorder="1" applyAlignment="1" applyProtection="1">
      <alignment horizontal="right" vertical="center"/>
    </xf>
    <xf numFmtId="167" fontId="17" fillId="5" borderId="0" xfId="3" quotePrefix="1" applyNumberFormat="1" applyFont="1" applyFill="1" applyBorder="1" applyAlignment="1" applyProtection="1">
      <alignment horizontal="right" vertical="center"/>
    </xf>
    <xf numFmtId="167" fontId="17" fillId="6" borderId="0" xfId="3" quotePrefix="1" applyNumberFormat="1" applyFont="1" applyFill="1" applyBorder="1" applyAlignment="1" applyProtection="1">
      <alignment horizontal="right" vertical="center"/>
    </xf>
    <xf numFmtId="0" fontId="10" fillId="2" borderId="0" xfId="0" quotePrefix="1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/>
    <xf numFmtId="1" fontId="3" fillId="2" borderId="0" xfId="0" applyNumberFormat="1" applyFont="1" applyFill="1" applyBorder="1"/>
    <xf numFmtId="172" fontId="5" fillId="0" borderId="0" xfId="0" quotePrefix="1" applyNumberFormat="1" applyFont="1" applyFill="1" applyAlignment="1">
      <alignment horizontal="right"/>
    </xf>
    <xf numFmtId="172" fontId="5" fillId="0" borderId="0" xfId="0" applyNumberFormat="1" applyFont="1" applyFill="1" applyAlignment="1">
      <alignment horizontal="right"/>
    </xf>
    <xf numFmtId="1" fontId="5" fillId="0" borderId="0" xfId="0" quotePrefix="1" applyNumberFormat="1" applyFont="1" applyFill="1" applyAlignment="1">
      <alignment horizontal="left"/>
    </xf>
    <xf numFmtId="0" fontId="32" fillId="2" borderId="0" xfId="0" applyFont="1" applyFill="1"/>
    <xf numFmtId="0" fontId="11" fillId="2" borderId="0" xfId="0" quotePrefix="1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0" fontId="33" fillId="0" borderId="0" xfId="0" applyFont="1"/>
    <xf numFmtId="170" fontId="3" fillId="3" borderId="3" xfId="3" quotePrefix="1" applyNumberFormat="1" applyFont="1" applyFill="1" applyBorder="1" applyAlignment="1" applyProtection="1">
      <alignment horizontal="left"/>
      <protection locked="0"/>
    </xf>
    <xf numFmtId="168" fontId="3" fillId="3" borderId="3" xfId="3" quotePrefix="1" applyNumberFormat="1" applyFont="1" applyFill="1" applyBorder="1" applyAlignment="1" applyProtection="1">
      <alignment horizontal="left"/>
      <protection locked="0"/>
    </xf>
    <xf numFmtId="0" fontId="3" fillId="6" borderId="0" xfId="0" quotePrefix="1" applyFont="1" applyFill="1"/>
    <xf numFmtId="49" fontId="3" fillId="0" borderId="0" xfId="0" quotePrefix="1" applyNumberFormat="1" applyFont="1"/>
    <xf numFmtId="49" fontId="27" fillId="0" borderId="0" xfId="3" quotePrefix="1" applyNumberFormat="1" applyFont="1" applyFill="1"/>
    <xf numFmtId="167" fontId="17" fillId="0" borderId="0" xfId="3" quotePrefix="1" applyNumberFormat="1" applyFont="1" applyFill="1" applyBorder="1" applyAlignment="1" applyProtection="1">
      <alignment horizontal="right" vertical="center"/>
    </xf>
    <xf numFmtId="167" fontId="9" fillId="0" borderId="0" xfId="0" quotePrefix="1" applyNumberFormat="1" applyFont="1" applyFill="1" applyAlignment="1">
      <alignment horizontal="right"/>
    </xf>
    <xf numFmtId="167" fontId="9" fillId="0" borderId="0" xfId="0" quotePrefix="1" applyNumberFormat="1" applyFont="1" applyFill="1" applyAlignment="1"/>
    <xf numFmtId="0" fontId="3" fillId="0" borderId="0" xfId="0" quotePrefix="1" applyFont="1" applyAlignment="1">
      <alignment vertical="top" wrapText="1"/>
    </xf>
    <xf numFmtId="49" fontId="3" fillId="0" borderId="0" xfId="0" quotePrefix="1" applyNumberFormat="1" applyFont="1" applyAlignment="1">
      <alignment vertical="top" wrapText="1"/>
    </xf>
    <xf numFmtId="49" fontId="27" fillId="8" borderId="0" xfId="3" quotePrefix="1" applyNumberFormat="1" applyFont="1" applyFill="1" applyAlignment="1">
      <alignment vertical="top"/>
    </xf>
    <xf numFmtId="167" fontId="0" fillId="0" borderId="0" xfId="0" applyNumberFormat="1"/>
    <xf numFmtId="0" fontId="3" fillId="9" borderId="0" xfId="0" quotePrefix="1" applyFont="1" applyFill="1"/>
    <xf numFmtId="0" fontId="15" fillId="9" borderId="0" xfId="0" quotePrefix="1" applyFont="1" applyFill="1"/>
    <xf numFmtId="0" fontId="20" fillId="0" borderId="0" xfId="3" quotePrefix="1" applyFont="1" applyFill="1" applyAlignment="1">
      <alignment vertical="center"/>
    </xf>
    <xf numFmtId="0" fontId="35" fillId="2" borderId="0" xfId="0" applyFont="1" applyFill="1"/>
    <xf numFmtId="0" fontId="36" fillId="2" borderId="1" xfId="0" quotePrefix="1" applyFont="1" applyFill="1" applyBorder="1" applyAlignment="1">
      <alignment horizontal="left"/>
    </xf>
    <xf numFmtId="3" fontId="37" fillId="2" borderId="1" xfId="3" quotePrefix="1" applyNumberFormat="1" applyFont="1" applyFill="1" applyBorder="1" applyAlignment="1" applyProtection="1">
      <alignment horizontal="right" vertical="center"/>
    </xf>
    <xf numFmtId="0" fontId="38" fillId="2" borderId="0" xfId="0" applyFont="1" applyFill="1"/>
    <xf numFmtId="0" fontId="34" fillId="2" borderId="0" xfId="0" quotePrefix="1" applyFont="1" applyFill="1" applyAlignment="1">
      <alignment horizontal="left"/>
    </xf>
    <xf numFmtId="3" fontId="38" fillId="2" borderId="0" xfId="0" applyNumberFormat="1" applyFont="1" applyFill="1" applyAlignment="1">
      <alignment horizontal="right"/>
    </xf>
    <xf numFmtId="0" fontId="39" fillId="0" borderId="0" xfId="0" applyFont="1"/>
    <xf numFmtId="0" fontId="40" fillId="0" borderId="0" xfId="0" quotePrefix="1" applyFont="1"/>
    <xf numFmtId="0" fontId="38" fillId="2" borderId="0" xfId="0" quotePrefix="1" applyFont="1" applyFill="1"/>
    <xf numFmtId="167" fontId="34" fillId="2" borderId="0" xfId="0" quotePrefix="1" applyNumberFormat="1" applyFont="1" applyFill="1" applyAlignment="1">
      <alignment horizontal="right"/>
    </xf>
    <xf numFmtId="167" fontId="34" fillId="2" borderId="0" xfId="0" applyNumberFormat="1" applyFont="1" applyFill="1" applyAlignment="1">
      <alignment horizontal="right"/>
    </xf>
    <xf numFmtId="0" fontId="38" fillId="2" borderId="0" xfId="0" quotePrefix="1" applyFont="1" applyFill="1" applyAlignment="1">
      <alignment horizontal="left"/>
    </xf>
    <xf numFmtId="167" fontId="38" fillId="2" borderId="0" xfId="0" quotePrefix="1" applyNumberFormat="1" applyFont="1" applyFill="1" applyAlignment="1">
      <alignment horizontal="right"/>
    </xf>
    <xf numFmtId="0" fontId="40" fillId="6" borderId="0" xfId="0" quotePrefix="1" applyFont="1" applyFill="1"/>
    <xf numFmtId="1" fontId="38" fillId="2" borderId="0" xfId="0" quotePrefix="1" applyNumberFormat="1" applyFont="1" applyFill="1"/>
    <xf numFmtId="1" fontId="38" fillId="2" borderId="0" xfId="0" quotePrefix="1" applyNumberFormat="1" applyFont="1" applyFill="1" applyAlignment="1">
      <alignment horizontal="left"/>
    </xf>
    <xf numFmtId="1" fontId="38" fillId="2" borderId="0" xfId="0" applyNumberFormat="1" applyFont="1" applyFill="1"/>
    <xf numFmtId="0" fontId="41" fillId="0" borderId="0" xfId="3" quotePrefix="1" applyFont="1"/>
    <xf numFmtId="0" fontId="35" fillId="2" borderId="0" xfId="0" quotePrefix="1" applyFont="1" applyFill="1"/>
    <xf numFmtId="3" fontId="34" fillId="2" borderId="1" xfId="0" applyNumberFormat="1" applyFont="1" applyFill="1" applyBorder="1" applyAlignment="1">
      <alignment horizontal="right"/>
    </xf>
    <xf numFmtId="3" fontId="34" fillId="2" borderId="1" xfId="0" quotePrefix="1" applyNumberFormat="1" applyFont="1" applyFill="1" applyBorder="1" applyAlignment="1">
      <alignment horizontal="right"/>
    </xf>
    <xf numFmtId="1" fontId="34" fillId="2" borderId="0" xfId="0" quotePrefix="1" applyNumberFormat="1" applyFont="1" applyFill="1"/>
    <xf numFmtId="172" fontId="38" fillId="2" borderId="0" xfId="0" quotePrefix="1" applyNumberFormat="1" applyFont="1" applyFill="1" applyAlignment="1">
      <alignment horizontal="right"/>
    </xf>
    <xf numFmtId="172" fontId="38" fillId="2" borderId="0" xfId="0" applyNumberFormat="1" applyFont="1" applyFill="1" applyAlignment="1">
      <alignment horizontal="right"/>
    </xf>
    <xf numFmtId="0" fontId="38" fillId="2" borderId="0" xfId="0" quotePrefix="1" applyFont="1" applyFill="1" applyBorder="1"/>
    <xf numFmtId="3" fontId="42" fillId="2" borderId="0" xfId="0" applyNumberFormat="1" applyFont="1" applyFill="1" applyAlignment="1">
      <alignment horizontal="right"/>
    </xf>
    <xf numFmtId="0" fontId="43" fillId="2" borderId="0" xfId="0" applyFont="1" applyFill="1"/>
    <xf numFmtId="0" fontId="44" fillId="9" borderId="0" xfId="0" quotePrefix="1" applyFont="1" applyFill="1"/>
    <xf numFmtId="0" fontId="44" fillId="2" borderId="0" xfId="0" quotePrefix="1" applyFont="1" applyFill="1" applyAlignment="1">
      <alignment vertical="top" wrapText="1"/>
    </xf>
    <xf numFmtId="3" fontId="45" fillId="2" borderId="1" xfId="3" quotePrefix="1" applyNumberFormat="1" applyFont="1" applyFill="1" applyBorder="1" applyAlignment="1" applyProtection="1">
      <alignment horizontal="right" vertical="center"/>
    </xf>
    <xf numFmtId="3" fontId="42" fillId="2" borderId="0" xfId="4" applyNumberFormat="1" applyFont="1" applyFill="1" applyAlignment="1">
      <alignment horizontal="right"/>
    </xf>
    <xf numFmtId="167" fontId="46" fillId="2" borderId="0" xfId="0" quotePrefix="1" applyNumberFormat="1" applyFont="1" applyFill="1" applyAlignment="1">
      <alignment horizontal="right"/>
    </xf>
    <xf numFmtId="167" fontId="42" fillId="2" borderId="0" xfId="0" quotePrefix="1" applyNumberFormat="1" applyFont="1" applyFill="1" applyAlignment="1">
      <alignment horizontal="right"/>
    </xf>
    <xf numFmtId="3" fontId="46" fillId="2" borderId="1" xfId="0" quotePrefix="1" applyNumberFormat="1" applyFont="1" applyFill="1" applyBorder="1" applyAlignment="1">
      <alignment horizontal="right"/>
    </xf>
    <xf numFmtId="172" fontId="42" fillId="2" borderId="0" xfId="0" quotePrefix="1" applyNumberFormat="1" applyFont="1" applyFill="1" applyAlignment="1">
      <alignment horizontal="right"/>
    </xf>
    <xf numFmtId="172" fontId="42" fillId="2" borderId="0" xfId="0" applyNumberFormat="1" applyFont="1" applyFill="1" applyAlignment="1">
      <alignment horizontal="right"/>
    </xf>
    <xf numFmtId="3" fontId="42" fillId="2" borderId="0" xfId="0" quotePrefix="1" applyNumberFormat="1" applyFont="1" applyFill="1" applyAlignment="1">
      <alignment horizontal="right"/>
    </xf>
    <xf numFmtId="167" fontId="47" fillId="2" borderId="0" xfId="0" quotePrefix="1" applyNumberFormat="1" applyFont="1" applyFill="1" applyAlignment="1">
      <alignment horizontal="right"/>
    </xf>
    <xf numFmtId="3" fontId="48" fillId="2" borderId="1" xfId="3" quotePrefix="1" applyNumberFormat="1" applyFont="1" applyFill="1" applyBorder="1" applyAlignment="1" applyProtection="1">
      <alignment horizontal="right" vertical="center"/>
    </xf>
    <xf numFmtId="3" fontId="46" fillId="2" borderId="0" xfId="0" applyNumberFormat="1" applyFont="1" applyFill="1" applyAlignment="1">
      <alignment horizontal="right"/>
    </xf>
    <xf numFmtId="172" fontId="42" fillId="0" borderId="0" xfId="0" quotePrefix="1" applyNumberFormat="1" applyFont="1" applyFill="1" applyAlignment="1">
      <alignment horizontal="right"/>
    </xf>
    <xf numFmtId="172" fontId="42" fillId="0" borderId="0" xfId="0" applyNumberFormat="1" applyFont="1" applyFill="1" applyAlignment="1">
      <alignment horizontal="right"/>
    </xf>
    <xf numFmtId="167" fontId="47" fillId="0" borderId="0" xfId="0" quotePrefix="1" applyNumberFormat="1" applyFont="1" applyFill="1" applyAlignment="1">
      <alignment horizontal="right"/>
    </xf>
    <xf numFmtId="3" fontId="49" fillId="2" borderId="0" xfId="0" applyNumberFormat="1" applyFont="1" applyFill="1" applyAlignment="1">
      <alignment horizontal="right"/>
    </xf>
    <xf numFmtId="168" fontId="12" fillId="3" borderId="3" xfId="3" quotePrefix="1" applyNumberFormat="1" applyFont="1" applyFill="1" applyBorder="1" applyAlignment="1" applyProtection="1">
      <alignment horizontal="left" vertical="center"/>
      <protection locked="0"/>
    </xf>
    <xf numFmtId="168" fontId="3" fillId="3" borderId="3" xfId="3" quotePrefix="1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1" fontId="50" fillId="2" borderId="0" xfId="0" quotePrefix="1" applyNumberFormat="1" applyFont="1" applyFill="1" applyAlignment="1">
      <alignment horizontal="left"/>
    </xf>
    <xf numFmtId="3" fontId="12" fillId="2" borderId="1" xfId="3" quotePrefix="1" applyNumberFormat="1" applyFont="1" applyFill="1" applyBorder="1" applyAlignment="1" applyProtection="1">
      <alignment horizontal="right" vertical="center"/>
    </xf>
    <xf numFmtId="0" fontId="1" fillId="0" borderId="0" xfId="0" applyFont="1"/>
    <xf numFmtId="0" fontId="10" fillId="2" borderId="0" xfId="0" quotePrefix="1" applyFont="1" applyFill="1"/>
    <xf numFmtId="167" fontId="5" fillId="2" borderId="0" xfId="0" quotePrefix="1" applyNumberFormat="1" applyFont="1" applyFill="1" applyBorder="1" applyAlignment="1">
      <alignment horizontal="right" vertical="top"/>
    </xf>
    <xf numFmtId="0" fontId="7" fillId="2" borderId="11" xfId="0" quotePrefix="1" applyFont="1" applyFill="1" applyBorder="1" applyAlignment="1">
      <alignment horizontal="left"/>
    </xf>
    <xf numFmtId="167" fontId="7" fillId="2" borderId="11" xfId="0" quotePrefix="1" applyNumberFormat="1" applyFont="1" applyFill="1" applyBorder="1" applyAlignment="1">
      <alignment horizontal="right"/>
    </xf>
    <xf numFmtId="0" fontId="9" fillId="2" borderId="0" xfId="0" quotePrefix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8" fillId="0" borderId="4" xfId="2" quotePrefix="1" applyFont="1" applyBorder="1" applyAlignment="1">
      <alignment horizontal="center" vertical="top" wrapText="1"/>
    </xf>
    <xf numFmtId="0" fontId="8" fillId="0" borderId="3" xfId="2" quotePrefix="1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 wrapText="1"/>
    </xf>
  </cellXfs>
  <cellStyles count="6">
    <cellStyle name="Normal" xfId="0" builtinId="0"/>
    <cellStyle name="Normal 2" xfId="1"/>
    <cellStyle name="Normal_Evolgr_tri2010" xfId="2"/>
    <cellStyle name="Normal_MET93DEF" xfId="3"/>
    <cellStyle name="Pourcentage" xfId="4" builtinId="5"/>
    <cellStyle name="Pourcentage 2" xfId="5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12" Type="http://schemas.openxmlformats.org/officeDocument/2006/relationships/customProperty" Target="../customProperty22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16.bin"/><Relationship Id="rId11" Type="http://schemas.openxmlformats.org/officeDocument/2006/relationships/customProperty" Target="../customProperty21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9.bin"/><Relationship Id="rId3" Type="http://schemas.openxmlformats.org/officeDocument/2006/relationships/customProperty" Target="../customProperty24.bin"/><Relationship Id="rId7" Type="http://schemas.openxmlformats.org/officeDocument/2006/relationships/customProperty" Target="../customProperty28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27.bin"/><Relationship Id="rId11" Type="http://schemas.openxmlformats.org/officeDocument/2006/relationships/customProperty" Target="../customProperty32.bin"/><Relationship Id="rId5" Type="http://schemas.openxmlformats.org/officeDocument/2006/relationships/customProperty" Target="../customProperty26.bin"/><Relationship Id="rId10" Type="http://schemas.openxmlformats.org/officeDocument/2006/relationships/customProperty" Target="../customProperty31.bin"/><Relationship Id="rId4" Type="http://schemas.openxmlformats.org/officeDocument/2006/relationships/customProperty" Target="../customProperty25.bin"/><Relationship Id="rId9" Type="http://schemas.openxmlformats.org/officeDocument/2006/relationships/customProperty" Target="../customProperty3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39.bin"/><Relationship Id="rId3" Type="http://schemas.openxmlformats.org/officeDocument/2006/relationships/customProperty" Target="../customProperty34.bin"/><Relationship Id="rId7" Type="http://schemas.openxmlformats.org/officeDocument/2006/relationships/customProperty" Target="../customProperty38.bin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7.bin"/><Relationship Id="rId11" Type="http://schemas.openxmlformats.org/officeDocument/2006/relationships/customProperty" Target="../customProperty42.bin"/><Relationship Id="rId5" Type="http://schemas.openxmlformats.org/officeDocument/2006/relationships/customProperty" Target="../customProperty36.bin"/><Relationship Id="rId10" Type="http://schemas.openxmlformats.org/officeDocument/2006/relationships/customProperty" Target="../customProperty41.bin"/><Relationship Id="rId4" Type="http://schemas.openxmlformats.org/officeDocument/2006/relationships/customProperty" Target="../customProperty35.bin"/><Relationship Id="rId9" Type="http://schemas.openxmlformats.org/officeDocument/2006/relationships/customProperty" Target="../customProperty4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49.bin"/><Relationship Id="rId3" Type="http://schemas.openxmlformats.org/officeDocument/2006/relationships/customProperty" Target="../customProperty44.bin"/><Relationship Id="rId7" Type="http://schemas.openxmlformats.org/officeDocument/2006/relationships/customProperty" Target="../customProperty48.bin"/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47.bin"/><Relationship Id="rId11" Type="http://schemas.openxmlformats.org/officeDocument/2006/relationships/customProperty" Target="../customProperty52.bin"/><Relationship Id="rId5" Type="http://schemas.openxmlformats.org/officeDocument/2006/relationships/customProperty" Target="../customProperty46.bin"/><Relationship Id="rId10" Type="http://schemas.openxmlformats.org/officeDocument/2006/relationships/customProperty" Target="../customProperty51.bin"/><Relationship Id="rId4" Type="http://schemas.openxmlformats.org/officeDocument/2006/relationships/customProperty" Target="../customProperty45.bin"/><Relationship Id="rId9" Type="http://schemas.openxmlformats.org/officeDocument/2006/relationships/customProperty" Target="../customProperty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68"/>
  <sheetViews>
    <sheetView showGridLines="0" topLeftCell="C201" zoomScaleNormal="100" zoomScaleSheetLayoutView="100" workbookViewId="0">
      <selection activeCell="D369" sqref="D369"/>
    </sheetView>
  </sheetViews>
  <sheetFormatPr baseColWidth="10" defaultRowHeight="13.5" outlineLevelRow="2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50.33203125" style="8" customWidth="1"/>
    <col min="5" max="9" width="12.5" style="12" customWidth="1"/>
    <col min="10" max="14" width="12.5" style="12" hidden="1" customWidth="1" outlineLevel="1"/>
    <col min="15" max="15" width="12" collapsed="1"/>
    <col min="22" max="16384" width="12" style="5"/>
  </cols>
  <sheetData>
    <row r="1" spans="1:14" customFormat="1" hidden="1" outlineLevel="2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customFormat="1" hidden="1" outlineLevel="2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customFormat="1" hidden="1" outlineLevel="2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</row>
    <row r="4" spans="1:14" customFormat="1" hidden="1" outlineLevel="2" x14ac:dyDescent="0.25">
      <c r="A4" s="5"/>
      <c r="B4" s="121"/>
      <c r="C4" s="5"/>
      <c r="D4" s="8"/>
      <c r="E4" s="175" t="s">
        <v>140</v>
      </c>
      <c r="F4" s="175" t="s">
        <v>140</v>
      </c>
      <c r="G4" s="175" t="s">
        <v>140</v>
      </c>
      <c r="H4" s="175" t="s">
        <v>140</v>
      </c>
      <c r="I4" s="175" t="s">
        <v>140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</row>
    <row r="5" spans="1:14" hidden="1" outlineLevel="2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</row>
    <row r="6" spans="1:14" ht="50.25" hidden="1" customHeight="1" outlineLevel="2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</row>
    <row r="7" spans="1:14" ht="69" hidden="1" customHeight="1" outlineLevel="2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</row>
    <row r="8" spans="1:14" hidden="1" outlineLevel="1" x14ac:dyDescent="0.25"/>
    <row r="9" spans="1:14" s="154" customFormat="1" hidden="1" outlineLevel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</row>
    <row r="10" spans="1:14" hidden="1" outlineLevel="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idden="1" outlineLevel="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28596000</v>
      </c>
      <c r="F11" s="102">
        <v>7476000</v>
      </c>
      <c r="G11" s="102">
        <v>7218000</v>
      </c>
      <c r="H11" s="102">
        <v>6998000</v>
      </c>
      <c r="I11" s="102">
        <v>6904000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</row>
    <row r="12" spans="1:14" hidden="1" outlineLevel="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-17837000</v>
      </c>
      <c r="F12" s="107">
        <v>-4699000</v>
      </c>
      <c r="G12" s="107">
        <v>-4377000</v>
      </c>
      <c r="H12" s="107">
        <v>-4207000</v>
      </c>
      <c r="I12" s="107">
        <v>-4554000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</row>
    <row r="13" spans="1:14" hidden="1" outlineLevel="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10759000</v>
      </c>
      <c r="F13" s="102">
        <v>2777000</v>
      </c>
      <c r="G13" s="102">
        <v>2841000</v>
      </c>
      <c r="H13" s="102">
        <v>2791000</v>
      </c>
      <c r="I13" s="102">
        <v>2350000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</row>
    <row r="14" spans="1:14" hidden="1" outlineLevel="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-3581000</v>
      </c>
      <c r="F14" s="107">
        <v>-945000</v>
      </c>
      <c r="G14" s="107">
        <v>-843000</v>
      </c>
      <c r="H14" s="107">
        <v>-825000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</row>
    <row r="15" spans="1:14" hidden="1" outlineLevel="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7178000</v>
      </c>
      <c r="F15" s="102">
        <v>1832000</v>
      </c>
      <c r="G15" s="102">
        <v>1998000</v>
      </c>
      <c r="H15" s="102">
        <v>1966000</v>
      </c>
      <c r="I15" s="102">
        <v>1382000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</row>
    <row r="16" spans="1:14" hidden="1" outlineLevel="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356000</v>
      </c>
      <c r="F16" s="107">
        <v>91000</v>
      </c>
      <c r="G16" s="107">
        <v>81000</v>
      </c>
      <c r="H16" s="107">
        <v>92000</v>
      </c>
      <c r="I16" s="107">
        <v>92000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</row>
    <row r="17" spans="1:14" hidden="1" outlineLevel="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23000</v>
      </c>
      <c r="F17" s="107">
        <v>-9000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</row>
    <row r="18" spans="1:14" hidden="1" outlineLevel="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7557000</v>
      </c>
      <c r="F18" s="102">
        <v>1914000</v>
      </c>
      <c r="G18" s="102">
        <v>2100000</v>
      </c>
      <c r="H18" s="102">
        <v>2068000</v>
      </c>
      <c r="I18" s="102">
        <v>1475000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</row>
    <row r="19" spans="1:14" s="9" customFormat="1" ht="6" hidden="1" customHeight="1" outlineLevel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  <row r="20" spans="1:14" hidden="1" outlineLevel="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>
        <f>'FPN pro forma'!E21</f>
        <v>38117468.409216315</v>
      </c>
      <c r="F20" s="136">
        <f>'FPN pro forma'!F21</f>
        <v>38117468.409216315</v>
      </c>
      <c r="G20" s="99">
        <f>'FPN pro forma'!G21</f>
        <v>37820543.861342229</v>
      </c>
      <c r="H20" s="99">
        <f>'FPN pro forma'!H21</f>
        <v>37798224.24198702</v>
      </c>
      <c r="I20" s="99">
        <f>'FPN pro forma'!I21</f>
        <v>37856277.554295763</v>
      </c>
      <c r="J20" s="99">
        <f>'FPN pro forma'!J21</f>
        <v>37697117.02984982</v>
      </c>
      <c r="K20" s="99">
        <f>'FPN pro forma'!K21</f>
        <v>37697117.02984982</v>
      </c>
      <c r="L20" s="99">
        <f>'FPN pro forma'!L21</f>
        <v>37878126.359788261</v>
      </c>
      <c r="M20" s="99">
        <f>'FPN pro forma'!M21</f>
        <v>38021939.531251825</v>
      </c>
      <c r="N20" s="136">
        <f>'FPN pro forma'!N21</f>
        <v>38067817.601935402</v>
      </c>
    </row>
    <row r="21" spans="1:14" hidden="1" outlineLevel="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</row>
    <row r="22" spans="1:14" s="154" customFormat="1" hidden="1" outlineLevel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</row>
    <row r="23" spans="1:14" hidden="1" outlineLevel="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idden="1" outlineLevel="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28539000</v>
      </c>
      <c r="F24" s="102">
        <v>7469000</v>
      </c>
      <c r="G24" s="102">
        <v>7173000</v>
      </c>
      <c r="H24" s="102">
        <v>6994000</v>
      </c>
      <c r="I24" s="102">
        <v>6903000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</row>
    <row r="25" spans="1:14" hidden="1" outlineLevel="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-17837000</v>
      </c>
      <c r="F25" s="107">
        <v>-4699000</v>
      </c>
      <c r="G25" s="107">
        <v>-4377000</v>
      </c>
      <c r="H25" s="107">
        <v>-4207000</v>
      </c>
      <c r="I25" s="107">
        <v>-4554000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</row>
    <row r="26" spans="1:14" hidden="1" outlineLevel="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10702000</v>
      </c>
      <c r="F26" s="102">
        <v>2770000</v>
      </c>
      <c r="G26" s="102">
        <v>2796000</v>
      </c>
      <c r="H26" s="102">
        <v>2787000</v>
      </c>
      <c r="I26" s="102">
        <v>2349000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</row>
    <row r="27" spans="1:14" hidden="1" outlineLevel="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-3581000</v>
      </c>
      <c r="F27" s="107">
        <v>-945000</v>
      </c>
      <c r="G27" s="107">
        <v>-843000</v>
      </c>
      <c r="H27" s="107">
        <v>-825000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</row>
    <row r="28" spans="1:14" hidden="1" outlineLevel="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7121000</v>
      </c>
      <c r="F28" s="102">
        <v>1825000</v>
      </c>
      <c r="G28" s="102">
        <v>1953000</v>
      </c>
      <c r="H28" s="102">
        <v>1962000</v>
      </c>
      <c r="I28" s="102">
        <v>1381000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</row>
    <row r="29" spans="1:14" hidden="1" outlineLevel="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356000</v>
      </c>
      <c r="F29" s="107">
        <v>91000</v>
      </c>
      <c r="G29" s="107">
        <v>81000</v>
      </c>
      <c r="H29" s="107">
        <v>92000</v>
      </c>
      <c r="I29" s="107">
        <v>92000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</row>
    <row r="30" spans="1:14" hidden="1" outlineLevel="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23000</v>
      </c>
      <c r="F30" s="107">
        <v>-9000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</row>
    <row r="31" spans="1:14" hidden="1" outlineLevel="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7500000</v>
      </c>
      <c r="F31" s="102">
        <v>1907000</v>
      </c>
      <c r="G31" s="102">
        <v>2055000</v>
      </c>
      <c r="H31" s="102">
        <v>2064000</v>
      </c>
      <c r="I31" s="102">
        <v>1474000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</row>
    <row r="32" spans="1:14" s="9" customFormat="1" ht="6" hidden="1" customHeight="1" outlineLevel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hidden="1" outlineLevel="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>
        <f>'FPN pro forma'!E21</f>
        <v>38117468.409216315</v>
      </c>
      <c r="F33" s="136">
        <f>'FPN pro forma'!F21</f>
        <v>38117468.409216315</v>
      </c>
      <c r="G33" s="99">
        <f>'FPN pro forma'!G21</f>
        <v>37820543.861342229</v>
      </c>
      <c r="H33" s="99">
        <f>'FPN pro forma'!H21</f>
        <v>37798224.24198702</v>
      </c>
      <c r="I33" s="99">
        <f>'FPN pro forma'!I21</f>
        <v>37856277.554295763</v>
      </c>
      <c r="J33" s="99">
        <f>'FPN pro forma'!J21</f>
        <v>37697117.02984982</v>
      </c>
      <c r="K33" s="99">
        <f>'FPN pro forma'!K21</f>
        <v>37697117.02984982</v>
      </c>
      <c r="L33" s="99">
        <f>'FPN pro forma'!L21</f>
        <v>37878126.359788261</v>
      </c>
      <c r="M33" s="99">
        <f>'FPN pro forma'!M21</f>
        <v>38021939.531251825</v>
      </c>
      <c r="N33" s="136">
        <f>'FPN pro forma'!N21</f>
        <v>38067817.601935402</v>
      </c>
    </row>
    <row r="34" spans="1:14" s="9" customFormat="1" ht="13.5" hidden="1" customHeight="1" outlineLevel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s="154" customFormat="1" hidden="1" outlineLevel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</row>
    <row r="36" spans="1:14" hidden="1" outlineLevel="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idden="1" outlineLevel="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15699000</v>
      </c>
      <c r="F37" s="102">
        <v>3930000</v>
      </c>
      <c r="G37" s="102">
        <v>3927000</v>
      </c>
      <c r="H37" s="102">
        <v>3909000</v>
      </c>
      <c r="I37" s="102">
        <v>3933000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</row>
    <row r="38" spans="1:14" hidden="1" outlineLevel="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-9982000</v>
      </c>
      <c r="F38" s="107">
        <v>-2531000</v>
      </c>
      <c r="G38" s="107">
        <v>-2437000</v>
      </c>
      <c r="H38" s="107">
        <v>-2371000</v>
      </c>
      <c r="I38" s="107">
        <v>-2643000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</row>
    <row r="39" spans="1:14" hidden="1" outlineLevel="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5717000</v>
      </c>
      <c r="F39" s="102">
        <v>1399000</v>
      </c>
      <c r="G39" s="102">
        <v>1490000</v>
      </c>
      <c r="H39" s="102">
        <v>1538000</v>
      </c>
      <c r="I39" s="102">
        <v>1290000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</row>
    <row r="40" spans="1:14" hidden="1" outlineLevel="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-507000</v>
      </c>
      <c r="I40" s="107">
        <v>-568000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</row>
    <row r="41" spans="1:14" hidden="1" outlineLevel="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3643000</v>
      </c>
      <c r="F41" s="102">
        <v>893000</v>
      </c>
      <c r="G41" s="102">
        <v>997000</v>
      </c>
      <c r="H41" s="102">
        <v>1031000</v>
      </c>
      <c r="I41" s="102">
        <v>722000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</row>
    <row r="42" spans="1:14" hidden="1" outlineLevel="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1000</v>
      </c>
      <c r="G42" s="107">
        <v>-2000</v>
      </c>
      <c r="H42" s="107">
        <v>-10000</v>
      </c>
      <c r="I42" s="107">
        <v>4000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</row>
    <row r="43" spans="1:14" hidden="1" outlineLevel="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-18000</v>
      </c>
      <c r="F43" s="107">
        <v>-22000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</row>
    <row r="44" spans="1:14" hidden="1" outlineLevel="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3618000</v>
      </c>
      <c r="F44" s="102">
        <v>872000</v>
      </c>
      <c r="G44" s="102">
        <v>998000</v>
      </c>
      <c r="H44" s="102">
        <v>1022000</v>
      </c>
      <c r="I44" s="102">
        <v>726000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</row>
    <row r="45" spans="1:14" hidden="1" outlineLevel="1" x14ac:dyDescent="0.25">
      <c r="A45" s="155"/>
      <c r="B45" s="123"/>
      <c r="C45" s="6"/>
      <c r="D45" s="106" t="s">
        <v>34</v>
      </c>
      <c r="E45" s="107">
        <f t="shared" ref="E45:N45" si="0">E46-E44</f>
        <v>-248000</v>
      </c>
      <c r="F45" s="107">
        <f t="shared" si="0"/>
        <v>-59000</v>
      </c>
      <c r="G45" s="107">
        <f t="shared" si="0"/>
        <v>-61000</v>
      </c>
      <c r="H45" s="107">
        <f t="shared" si="0"/>
        <v>-63000</v>
      </c>
      <c r="I45" s="107">
        <f t="shared" si="0"/>
        <v>-65000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</row>
    <row r="46" spans="1:14" hidden="1" outlineLevel="1" x14ac:dyDescent="0.25">
      <c r="A46" s="25"/>
      <c r="B46" s="124" t="s">
        <v>155</v>
      </c>
      <c r="C46" s="71" t="s">
        <v>82</v>
      </c>
      <c r="D46" s="100" t="s">
        <v>60</v>
      </c>
      <c r="E46" s="102">
        <v>3370000</v>
      </c>
      <c r="F46" s="102">
        <v>813000</v>
      </c>
      <c r="G46" s="102">
        <v>937000</v>
      </c>
      <c r="H46" s="102">
        <v>959000</v>
      </c>
      <c r="I46" s="102">
        <v>661000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</row>
    <row r="47" spans="1:14" s="9" customFormat="1" ht="6" hidden="1" customHeight="1" outlineLevel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</row>
    <row r="48" spans="1:14" hidden="1" outlineLevel="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>
        <f>'FPN pro forma'!E22</f>
        <v>18505837.416535269</v>
      </c>
      <c r="F48" s="136">
        <f>'FPN pro forma'!F22</f>
        <v>18505837.416535269</v>
      </c>
      <c r="G48" s="99">
        <f>'FPN pro forma'!G22</f>
        <v>18594450.661520358</v>
      </c>
      <c r="H48" s="99">
        <f>'FPN pro forma'!H22</f>
        <v>18670913.523582205</v>
      </c>
      <c r="I48" s="99">
        <f>'FPN pro forma'!I22</f>
        <v>18823362.941437755</v>
      </c>
      <c r="J48" s="99">
        <f>'FPN pro forma'!J22</f>
        <v>19047084.011156984</v>
      </c>
      <c r="K48" s="99">
        <f>'FPN pro forma'!K22</f>
        <v>19047084.011156984</v>
      </c>
      <c r="L48" s="99">
        <f>'FPN pro forma'!L22</f>
        <v>19170655.350281496</v>
      </c>
      <c r="M48" s="99">
        <f>'FPN pro forma'!M22</f>
        <v>19302440.760748774</v>
      </c>
      <c r="N48" s="136">
        <f>'FPN pro forma'!N22</f>
        <v>19459696.660349283</v>
      </c>
    </row>
    <row r="49" spans="1:14" hidden="1" outlineLevel="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</row>
    <row r="50" spans="1:14" s="154" customFormat="1" hidden="1" outlineLevel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</row>
    <row r="51" spans="1:14" hidden="1" outlineLevel="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idden="1" outlineLevel="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15144000</v>
      </c>
      <c r="F52" s="102">
        <v>3801000</v>
      </c>
      <c r="G52" s="102">
        <v>3759000</v>
      </c>
      <c r="H52" s="102">
        <v>3780000</v>
      </c>
      <c r="I52" s="102">
        <v>3804000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</row>
    <row r="53" spans="1:14" hidden="1" outlineLevel="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-9735000</v>
      </c>
      <c r="F53" s="107">
        <v>-2469000</v>
      </c>
      <c r="G53" s="107">
        <v>-2376000</v>
      </c>
      <c r="H53" s="107">
        <v>-2310000</v>
      </c>
      <c r="I53" s="107">
        <v>-2580000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</row>
    <row r="54" spans="1:14" hidden="1" outlineLevel="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5409000</v>
      </c>
      <c r="F54" s="102">
        <v>1332000</v>
      </c>
      <c r="G54" s="102">
        <v>1383000</v>
      </c>
      <c r="H54" s="102">
        <v>1470000</v>
      </c>
      <c r="I54" s="102">
        <v>1224000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</row>
    <row r="55" spans="1:14" hidden="1" outlineLevel="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-506000</v>
      </c>
      <c r="I55" s="107">
        <v>-568000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</row>
    <row r="56" spans="1:14" hidden="1" outlineLevel="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3339000</v>
      </c>
      <c r="F56" s="102">
        <v>827000</v>
      </c>
      <c r="G56" s="102">
        <v>892000</v>
      </c>
      <c r="H56" s="102">
        <v>964000</v>
      </c>
      <c r="I56" s="102">
        <v>656000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</row>
    <row r="57" spans="1:14" hidden="1" outlineLevel="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1000</v>
      </c>
      <c r="G57" s="107">
        <v>-3000</v>
      </c>
      <c r="H57" s="107">
        <v>-10000</v>
      </c>
      <c r="I57" s="107">
        <v>4000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</row>
    <row r="58" spans="1:14" hidden="1" outlineLevel="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-18000</v>
      </c>
      <c r="F58" s="107">
        <v>-22000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</row>
    <row r="59" spans="1:14" hidden="1" outlineLevel="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3313000</v>
      </c>
      <c r="F59" s="102">
        <v>806000</v>
      </c>
      <c r="G59" s="102">
        <v>892000</v>
      </c>
      <c r="H59" s="102">
        <v>955000</v>
      </c>
      <c r="I59" s="102">
        <v>660000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</row>
    <row r="60" spans="1:14" s="9" customFormat="1" ht="6" hidden="1" customHeight="1" outlineLevel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</row>
    <row r="61" spans="1:14" hidden="1" outlineLevel="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>
        <f>'FPN pro forma'!E22</f>
        <v>18505837.416535269</v>
      </c>
      <c r="F61" s="136">
        <f>'FPN pro forma'!F22</f>
        <v>18505837.416535269</v>
      </c>
      <c r="G61" s="99">
        <f>'FPN pro forma'!G22</f>
        <v>18594450.661520358</v>
      </c>
      <c r="H61" s="99">
        <f>'FPN pro forma'!H22</f>
        <v>18670913.523582205</v>
      </c>
      <c r="I61" s="99">
        <f>'FPN pro forma'!I22</f>
        <v>18823362.941437755</v>
      </c>
      <c r="J61" s="99">
        <f>'FPN pro forma'!J22</f>
        <v>19047084.011156984</v>
      </c>
      <c r="K61" s="99">
        <f>'FPN pro forma'!K22</f>
        <v>19047084.011156984</v>
      </c>
      <c r="L61" s="99">
        <f>'FPN pro forma'!L22</f>
        <v>19170655.350281496</v>
      </c>
      <c r="M61" s="99">
        <f>'FPN pro forma'!M22</f>
        <v>19302440.760748774</v>
      </c>
      <c r="N61" s="136">
        <f>'FPN pro forma'!N22</f>
        <v>19459696.660349283</v>
      </c>
    </row>
    <row r="62" spans="1:14" s="9" customFormat="1" ht="13.5" hidden="1" customHeight="1" outlineLevel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</row>
    <row r="63" spans="1:14" hidden="1" outlineLevel="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</row>
    <row r="64" spans="1:14" hidden="1" outlineLevel="1" x14ac:dyDescent="0.25">
      <c r="D64" s="100" t="s">
        <v>79</v>
      </c>
    </row>
    <row r="65" spans="1:14" hidden="1" outlineLevel="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6749000</v>
      </c>
      <c r="F65" s="102">
        <v>1651000</v>
      </c>
      <c r="G65" s="102">
        <v>1671000</v>
      </c>
      <c r="H65" s="102">
        <v>1708000</v>
      </c>
      <c r="I65" s="102">
        <v>1720000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</row>
    <row r="66" spans="1:14" s="17" customFormat="1" hidden="1" outlineLevel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4001000</v>
      </c>
      <c r="F66" s="105">
        <v>984000</v>
      </c>
      <c r="G66" s="105">
        <v>981000</v>
      </c>
      <c r="H66" s="105">
        <v>1031000</v>
      </c>
      <c r="I66" s="105">
        <v>1006000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</row>
    <row r="67" spans="1:14" s="17" customFormat="1" hidden="1" outlineLevel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2748000</v>
      </c>
      <c r="F67" s="105">
        <v>667000</v>
      </c>
      <c r="G67" s="105">
        <v>690000</v>
      </c>
      <c r="H67" s="105">
        <v>677000</v>
      </c>
      <c r="I67" s="105">
        <v>714000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</row>
    <row r="68" spans="1:14" hidden="1" outlineLevel="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-4511000</v>
      </c>
      <c r="F68" s="107">
        <v>-1169000</v>
      </c>
      <c r="G68" s="107">
        <v>-1135000</v>
      </c>
      <c r="H68" s="107">
        <v>-1073000</v>
      </c>
      <c r="I68" s="107">
        <v>-1134000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</row>
    <row r="69" spans="1:14" hidden="1" outlineLevel="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2238000</v>
      </c>
      <c r="F69" s="102">
        <v>482000</v>
      </c>
      <c r="G69" s="102">
        <v>536000</v>
      </c>
      <c r="H69" s="102">
        <v>635000</v>
      </c>
      <c r="I69" s="102">
        <v>586000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</row>
    <row r="70" spans="1:14" hidden="1" outlineLevel="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</row>
    <row r="71" spans="1:14" hidden="1" outlineLevel="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1836000</v>
      </c>
      <c r="F71" s="102">
        <v>376000</v>
      </c>
      <c r="G71" s="102">
        <v>451000</v>
      </c>
      <c r="H71" s="102">
        <v>532000</v>
      </c>
      <c r="I71" s="102">
        <v>478000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</row>
    <row r="72" spans="1:14" hidden="1" outlineLevel="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2000</v>
      </c>
      <c r="H72" s="107">
        <v>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</row>
    <row r="73" spans="1:14" hidden="1" outlineLevel="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1839000</v>
      </c>
      <c r="F73" s="102">
        <v>376000</v>
      </c>
      <c r="G73" s="102">
        <v>453000</v>
      </c>
      <c r="H73" s="102">
        <v>532000</v>
      </c>
      <c r="I73" s="102">
        <v>479000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</row>
    <row r="74" spans="1:14" hidden="1" outlineLevel="1" x14ac:dyDescent="0.25">
      <c r="A74" s="25"/>
      <c r="B74" s="123"/>
      <c r="C74" s="6"/>
      <c r="D74" s="106" t="s">
        <v>34</v>
      </c>
      <c r="E74" s="107">
        <f t="shared" ref="E74:N74" si="1">E75-E73</f>
        <v>-143000</v>
      </c>
      <c r="F74" s="107">
        <f t="shared" si="1"/>
        <v>-32000</v>
      </c>
      <c r="G74" s="107">
        <f t="shared" si="1"/>
        <v>-37000</v>
      </c>
      <c r="H74" s="107">
        <f t="shared" si="1"/>
        <v>-34000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</row>
    <row r="75" spans="1:14" hidden="1" outlineLevel="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344000</v>
      </c>
      <c r="G75" s="102">
        <v>416000</v>
      </c>
      <c r="H75" s="102">
        <v>498000</v>
      </c>
      <c r="I75" s="102">
        <v>439000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</row>
    <row r="76" spans="1:14" s="9" customFormat="1" ht="6" hidden="1" customHeight="1" outlineLevel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</row>
    <row r="77" spans="1:14" hidden="1" outlineLevel="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>
        <f>'FPN pro forma'!E23</f>
        <v>6720386.6315292586</v>
      </c>
      <c r="F77" s="136">
        <f>'FPN pro forma'!F23</f>
        <v>6720386.6315292586</v>
      </c>
      <c r="G77" s="99">
        <f>'FPN pro forma'!G23</f>
        <v>6721080.7793323444</v>
      </c>
      <c r="H77" s="99">
        <f>'FPN pro forma'!H23</f>
        <v>6720276.7301751841</v>
      </c>
      <c r="I77" s="99">
        <f>'FPN pro forma'!I23</f>
        <v>6802466.6297837021</v>
      </c>
      <c r="J77" s="99">
        <f>'FPN pro forma'!J23</f>
        <v>6921517.0403450178</v>
      </c>
      <c r="K77" s="99">
        <f>'FPN pro forma'!K23</f>
        <v>6921517.0403450178</v>
      </c>
      <c r="L77" s="99">
        <f>'FPN pro forma'!L23</f>
        <v>6960582.1986513464</v>
      </c>
      <c r="M77" s="99">
        <f>'FPN pro forma'!M23</f>
        <v>6994936.0388326682</v>
      </c>
      <c r="N77" s="136">
        <f>'FPN pro forma'!N23</f>
        <v>7015867.018470414</v>
      </c>
    </row>
    <row r="78" spans="1:14" hidden="1" outlineLevel="1" x14ac:dyDescent="0.25">
      <c r="C78" s="6"/>
      <c r="D78" s="7"/>
    </row>
    <row r="79" spans="1:14" s="154" customFormat="1" hidden="1" outlineLevel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</row>
    <row r="80" spans="1:14" hidden="1" outlineLevel="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idden="1" outlineLevel="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6806000</v>
      </c>
      <c r="F81" s="102">
        <v>1658000</v>
      </c>
      <c r="G81" s="102">
        <v>1716000</v>
      </c>
      <c r="H81" s="102">
        <v>1712000</v>
      </c>
      <c r="I81" s="102">
        <v>1721000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</row>
    <row r="82" spans="1:14" s="17" customFormat="1" hidden="1" outlineLevel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4058000</v>
      </c>
      <c r="F82" s="105">
        <v>991000</v>
      </c>
      <c r="G82" s="105">
        <v>1026000</v>
      </c>
      <c r="H82" s="105">
        <v>1035000</v>
      </c>
      <c r="I82" s="105">
        <v>1007000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</row>
    <row r="83" spans="1:14" s="17" customFormat="1" hidden="1" outlineLevel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2748000</v>
      </c>
      <c r="F83" s="105">
        <v>667000</v>
      </c>
      <c r="G83" s="105">
        <v>690000</v>
      </c>
      <c r="H83" s="105">
        <v>677000</v>
      </c>
      <c r="I83" s="105">
        <v>714000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</row>
    <row r="84" spans="1:14" hidden="1" outlineLevel="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-4511000</v>
      </c>
      <c r="F84" s="107">
        <v>-1169000</v>
      </c>
      <c r="G84" s="107">
        <v>-1135000</v>
      </c>
      <c r="H84" s="107">
        <v>-1073000</v>
      </c>
      <c r="I84" s="107">
        <v>-1134000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</row>
    <row r="85" spans="1:14" hidden="1" outlineLevel="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2295000</v>
      </c>
      <c r="F85" s="102">
        <v>489000</v>
      </c>
      <c r="G85" s="102">
        <v>581000</v>
      </c>
      <c r="H85" s="102">
        <v>639000</v>
      </c>
      <c r="I85" s="102">
        <v>587000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</row>
    <row r="86" spans="1:14" hidden="1" outlineLevel="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</row>
    <row r="87" spans="1:14" hidden="1" outlineLevel="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1893000</v>
      </c>
      <c r="F87" s="102">
        <v>383000</v>
      </c>
      <c r="G87" s="102">
        <v>496000</v>
      </c>
      <c r="H87" s="102">
        <v>536000</v>
      </c>
      <c r="I87" s="102">
        <v>479000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</row>
    <row r="88" spans="1:14" hidden="1" outlineLevel="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2000</v>
      </c>
      <c r="H88" s="107">
        <v>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</row>
    <row r="89" spans="1:14" hidden="1" outlineLevel="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1896000</v>
      </c>
      <c r="F89" s="102">
        <v>383000</v>
      </c>
      <c r="G89" s="102">
        <v>498000</v>
      </c>
      <c r="H89" s="102">
        <v>536000</v>
      </c>
      <c r="I89" s="102">
        <v>480000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</row>
    <row r="90" spans="1:14" hidden="1" outlineLevel="1" x14ac:dyDescent="0.25">
      <c r="A90" s="155"/>
      <c r="B90" s="123"/>
      <c r="C90" s="6"/>
      <c r="D90" s="106" t="s">
        <v>34</v>
      </c>
      <c r="E90" s="107">
        <f t="shared" ref="E90:N90" si="2">E91-E89</f>
        <v>-143000</v>
      </c>
      <c r="F90" s="107">
        <f t="shared" si="2"/>
        <v>-32000</v>
      </c>
      <c r="G90" s="107">
        <f t="shared" si="2"/>
        <v>-37000</v>
      </c>
      <c r="H90" s="107">
        <f t="shared" si="2"/>
        <v>-34000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</row>
    <row r="91" spans="1:14" hidden="1" outlineLevel="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351000</v>
      </c>
      <c r="G91" s="102">
        <v>461000</v>
      </c>
      <c r="H91" s="102">
        <v>502000</v>
      </c>
      <c r="I91" s="102">
        <v>440000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</row>
    <row r="92" spans="1:14" s="9" customFormat="1" ht="6" hidden="1" customHeight="1" outlineLevel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</row>
    <row r="93" spans="1:14" hidden="1" outlineLevel="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>
        <f>'FPN pro forma'!E23</f>
        <v>6720386.6315292586</v>
      </c>
      <c r="F93" s="136">
        <f>'FPN pro forma'!F23</f>
        <v>6720386.6315292586</v>
      </c>
      <c r="G93" s="99">
        <f>'FPN pro forma'!G23</f>
        <v>6721080.7793323444</v>
      </c>
      <c r="H93" s="99">
        <f>'FPN pro forma'!H23</f>
        <v>6720276.7301751841</v>
      </c>
      <c r="I93" s="99">
        <f>'FPN pro forma'!I23</f>
        <v>6802466.6297837021</v>
      </c>
      <c r="J93" s="99">
        <f>'FPN pro forma'!J23</f>
        <v>6921517.0403450178</v>
      </c>
      <c r="K93" s="99">
        <f>'FPN pro forma'!K23</f>
        <v>6921517.0403450178</v>
      </c>
      <c r="L93" s="99">
        <f>'FPN pro forma'!L23</f>
        <v>6960582.1986513464</v>
      </c>
      <c r="M93" s="99">
        <f>'FPN pro forma'!M23</f>
        <v>6994936.0388326682</v>
      </c>
      <c r="N93" s="136">
        <f>'FPN pro forma'!N23</f>
        <v>7015867.018470414</v>
      </c>
    </row>
    <row r="94" spans="1:14" hidden="1" outlineLevel="1" x14ac:dyDescent="0.25">
      <c r="C94" s="6"/>
      <c r="D94" s="7"/>
    </row>
    <row r="95" spans="1:14" s="154" customFormat="1" hidden="1" outlineLevel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</row>
    <row r="96" spans="1:14" hidden="1" outlineLevel="1" x14ac:dyDescent="0.25">
      <c r="D96" s="100" t="s">
        <v>45</v>
      </c>
    </row>
    <row r="97" spans="1:14" hidden="1" outlineLevel="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6480000</v>
      </c>
      <c r="F97" s="102">
        <v>1587000</v>
      </c>
      <c r="G97" s="102">
        <v>1604000</v>
      </c>
      <c r="H97" s="102">
        <v>1642000</v>
      </c>
      <c r="I97" s="102">
        <v>1648000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</row>
    <row r="98" spans="1:14" hidden="1" outlineLevel="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-4385000</v>
      </c>
      <c r="F98" s="107">
        <v>-1137000</v>
      </c>
      <c r="G98" s="107">
        <v>-1104000</v>
      </c>
      <c r="H98" s="107">
        <v>-1042000</v>
      </c>
      <c r="I98" s="107">
        <v>-1102000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</row>
    <row r="99" spans="1:14" hidden="1" outlineLevel="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450000</v>
      </c>
      <c r="G99" s="102">
        <v>500000</v>
      </c>
      <c r="H99" s="102">
        <v>600000</v>
      </c>
      <c r="I99" s="102">
        <v>546000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</row>
    <row r="100" spans="1:14" hidden="1" outlineLevel="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</row>
    <row r="101" spans="1:14" hidden="1" outlineLevel="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344000</v>
      </c>
      <c r="G101" s="102">
        <v>415000</v>
      </c>
      <c r="H101" s="102">
        <v>498000</v>
      </c>
      <c r="I101" s="102">
        <v>438000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</row>
    <row r="102" spans="1:14" hidden="1" outlineLevel="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1000</v>
      </c>
      <c r="H102" s="107">
        <v>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</row>
    <row r="103" spans="1:14" hidden="1" outlineLevel="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344000</v>
      </c>
      <c r="G103" s="102">
        <v>416000</v>
      </c>
      <c r="H103" s="102">
        <v>498000</v>
      </c>
      <c r="I103" s="102">
        <v>439000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</row>
    <row r="104" spans="1:14" s="9" customFormat="1" ht="6" hidden="1" customHeight="1" outlineLevel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</row>
    <row r="105" spans="1:14" hidden="1" outlineLevel="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>
        <f>'FPN pro forma'!E23</f>
        <v>6720386.6315292586</v>
      </c>
      <c r="F105" s="136">
        <f>'FPN pro forma'!F23</f>
        <v>6720386.6315292586</v>
      </c>
      <c r="G105" s="99">
        <f>'FPN pro forma'!G23</f>
        <v>6721080.7793323444</v>
      </c>
      <c r="H105" s="99">
        <f>'FPN pro forma'!H23</f>
        <v>6720276.7301751841</v>
      </c>
      <c r="I105" s="99">
        <f>'FPN pro forma'!I23</f>
        <v>6802466.6297837021</v>
      </c>
      <c r="J105" s="99">
        <f>'FPN pro forma'!J23</f>
        <v>6921517.0403450178</v>
      </c>
      <c r="K105" s="99">
        <f>'FPN pro forma'!K23</f>
        <v>6921517.0403450178</v>
      </c>
      <c r="L105" s="99">
        <f>'FPN pro forma'!L23</f>
        <v>6960582.1986513464</v>
      </c>
      <c r="M105" s="99">
        <f>'FPN pro forma'!M23</f>
        <v>6994936.0388326682</v>
      </c>
      <c r="N105" s="136">
        <f>'FPN pro forma'!N23</f>
        <v>7015867.018470414</v>
      </c>
    </row>
    <row r="106" spans="1:14" hidden="1" outlineLevel="1" x14ac:dyDescent="0.25">
      <c r="C106" s="6"/>
      <c r="D106" s="7"/>
    </row>
    <row r="107" spans="1:14" hidden="1" outlineLevel="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</row>
    <row r="108" spans="1:14" hidden="1" outlineLevel="1" x14ac:dyDescent="0.25">
      <c r="D108" s="100" t="s">
        <v>77</v>
      </c>
    </row>
    <row r="109" spans="1:14" hidden="1" outlineLevel="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818000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</row>
    <row r="110" spans="1:14" hidden="1" outlineLevel="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-458000</v>
      </c>
      <c r="G110" s="107">
        <v>-424000</v>
      </c>
      <c r="H110" s="107">
        <v>-431000</v>
      </c>
      <c r="I110" s="107">
        <v>-456000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</row>
    <row r="111" spans="1:14" hidden="1" outlineLevel="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340000</v>
      </c>
      <c r="G111" s="102">
        <v>366000</v>
      </c>
      <c r="H111" s="102">
        <v>381000</v>
      </c>
      <c r="I111" s="102">
        <v>362000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</row>
    <row r="112" spans="1:14" hidden="1" outlineLevel="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</row>
    <row r="113" spans="1:14" hidden="1" outlineLevel="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18000</v>
      </c>
      <c r="G113" s="102">
        <v>18000</v>
      </c>
      <c r="H113" s="102">
        <v>17000</v>
      </c>
      <c r="I113" s="102">
        <v>-2000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</row>
    <row r="114" spans="1:14" hidden="1" outlineLevel="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</row>
    <row r="115" spans="1:14" hidden="1" outlineLevel="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18000</v>
      </c>
      <c r="G115" s="102">
        <v>18000</v>
      </c>
      <c r="H115" s="102">
        <v>17000</v>
      </c>
      <c r="I115" s="102">
        <v>-2000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</row>
    <row r="116" spans="1:14" hidden="1" outlineLevel="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</row>
    <row r="117" spans="1:14" hidden="1" outlineLevel="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11000</v>
      </c>
      <c r="G117" s="102">
        <v>11000</v>
      </c>
      <c r="H117" s="102">
        <v>9000</v>
      </c>
      <c r="I117" s="102">
        <v>-9000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</row>
    <row r="118" spans="1:14" s="9" customFormat="1" ht="6" hidden="1" customHeight="1" outlineLevel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</row>
    <row r="119" spans="1:14" hidden="1" outlineLevel="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>
        <f>'FPN pro forma'!E24</f>
        <v>5616424.1894197306</v>
      </c>
      <c r="F119" s="136">
        <f>'FPN pro forma'!F24</f>
        <v>5616424.1894197306</v>
      </c>
      <c r="G119" s="99">
        <f>'FPN pro forma'!G24</f>
        <v>5708383.0407929746</v>
      </c>
      <c r="H119" s="99">
        <f>'FPN pro forma'!H24</f>
        <v>5825498.2969494611</v>
      </c>
      <c r="I119" s="99">
        <f>'FPN pro forma'!I24</f>
        <v>5933149.7162589226</v>
      </c>
      <c r="J119" s="99">
        <f>'FPN pro forma'!J24</f>
        <v>6015386.3038239218</v>
      </c>
      <c r="K119" s="99">
        <f>'FPN pro forma'!K24</f>
        <v>6015386.3038239218</v>
      </c>
      <c r="L119" s="99">
        <f>'FPN pro forma'!L24</f>
        <v>6055251.6107489215</v>
      </c>
      <c r="M119" s="99">
        <f>'FPN pro forma'!M24</f>
        <v>6116438.4927039221</v>
      </c>
      <c r="N119" s="136">
        <f>'FPN pro forma'!N24</f>
        <v>6174567.352248922</v>
      </c>
    </row>
    <row r="120" spans="1:14" hidden="1" outlineLevel="1" x14ac:dyDescent="0.25">
      <c r="C120" s="6"/>
      <c r="D120" s="7"/>
    </row>
    <row r="121" spans="1:14" s="154" customFormat="1" hidden="1" outlineLevel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</row>
    <row r="122" spans="1:14" hidden="1" outlineLevel="1" x14ac:dyDescent="0.25">
      <c r="D122" s="100" t="s">
        <v>46</v>
      </c>
    </row>
    <row r="123" spans="1:14" hidden="1" outlineLevel="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804000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</row>
    <row r="124" spans="1:14" hidden="1" outlineLevel="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-450000</v>
      </c>
      <c r="G124" s="107">
        <v>-416000</v>
      </c>
      <c r="H124" s="107">
        <v>-423000</v>
      </c>
      <c r="I124" s="107">
        <v>-449000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</row>
    <row r="125" spans="1:14" hidden="1" outlineLevel="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333000</v>
      </c>
      <c r="G125" s="102">
        <v>358000</v>
      </c>
      <c r="H125" s="102">
        <v>373000</v>
      </c>
      <c r="I125" s="102">
        <v>355000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</row>
    <row r="126" spans="1:14" hidden="1" outlineLevel="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</row>
    <row r="127" spans="1:14" hidden="1" outlineLevel="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11000</v>
      </c>
      <c r="G127" s="102">
        <v>11000</v>
      </c>
      <c r="H127" s="102">
        <v>9000</v>
      </c>
      <c r="I127" s="102">
        <v>-9000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</row>
    <row r="128" spans="1:14" hidden="1" outlineLevel="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</row>
    <row r="129" spans="1:14" hidden="1" outlineLevel="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11000</v>
      </c>
      <c r="G129" s="102">
        <v>11000</v>
      </c>
      <c r="H129" s="102">
        <v>9000</v>
      </c>
      <c r="I129" s="102">
        <v>-9000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</row>
    <row r="130" spans="1:14" s="9" customFormat="1" ht="6" hidden="1" customHeight="1" outlineLevel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</row>
    <row r="131" spans="1:14" hidden="1" outlineLevel="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>
        <f>'FPN pro forma'!E24</f>
        <v>5616424.1894197306</v>
      </c>
      <c r="F131" s="136">
        <f>'FPN pro forma'!F24</f>
        <v>5616424.1894197306</v>
      </c>
      <c r="G131" s="99">
        <f>'FPN pro forma'!G24</f>
        <v>5708383.0407929746</v>
      </c>
      <c r="H131" s="99">
        <f>'FPN pro forma'!H24</f>
        <v>5825498.2969494611</v>
      </c>
      <c r="I131" s="99">
        <f>'FPN pro forma'!I24</f>
        <v>5933149.7162589226</v>
      </c>
      <c r="J131" s="99">
        <f>'FPN pro forma'!J24</f>
        <v>6015386.3038239218</v>
      </c>
      <c r="K131" s="99">
        <f>'FPN pro forma'!K24</f>
        <v>6015386.3038239218</v>
      </c>
      <c r="L131" s="99">
        <f>'FPN pro forma'!L24</f>
        <v>6055251.6107489215</v>
      </c>
      <c r="M131" s="99">
        <f>'FPN pro forma'!M24</f>
        <v>6116438.4927039221</v>
      </c>
      <c r="N131" s="136">
        <f>'FPN pro forma'!N24</f>
        <v>6174567.352248922</v>
      </c>
    </row>
    <row r="132" spans="1:14" hidden="1" outlineLevel="1" x14ac:dyDescent="0.25">
      <c r="C132" s="6"/>
      <c r="D132" s="7"/>
    </row>
    <row r="133" spans="1:14" s="9" customFormat="1" hidden="1" outlineLevel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</row>
    <row r="134" spans="1:14" hidden="1" outlineLevel="1" x14ac:dyDescent="0.25">
      <c r="D134" s="100" t="s">
        <v>76</v>
      </c>
    </row>
    <row r="135" spans="1:14" hidden="1" outlineLevel="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846000</v>
      </c>
      <c r="H135" s="102">
        <v>822000</v>
      </c>
      <c r="I135" s="102">
        <v>842000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</row>
    <row r="136" spans="1:14" hidden="1" outlineLevel="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-573000</v>
      </c>
      <c r="G136" s="107">
        <v>-572000</v>
      </c>
      <c r="H136" s="107">
        <v>-564000</v>
      </c>
      <c r="I136" s="107">
        <v>-725000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</row>
    <row r="137" spans="1:14" hidden="1" outlineLevel="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302000</v>
      </c>
      <c r="G137" s="102">
        <v>274000</v>
      </c>
      <c r="H137" s="102">
        <v>258000</v>
      </c>
      <c r="I137" s="102">
        <v>117000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</row>
    <row r="138" spans="1:14" hidden="1" outlineLevel="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</row>
    <row r="139" spans="1:14" hidden="1" outlineLevel="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274000</v>
      </c>
      <c r="G139" s="102">
        <v>238000</v>
      </c>
      <c r="H139" s="102">
        <v>243000</v>
      </c>
      <c r="I139" s="102">
        <v>65000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</row>
    <row r="140" spans="1:14" hidden="1" outlineLevel="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3000</v>
      </c>
      <c r="G140" s="107">
        <v>4000</v>
      </c>
      <c r="H140" s="107">
        <v>1000</v>
      </c>
      <c r="I140" s="107">
        <v>1000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</row>
    <row r="141" spans="1:14" hidden="1" outlineLevel="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</row>
    <row r="142" spans="1:14" hidden="1" outlineLevel="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254000</v>
      </c>
      <c r="G142" s="102">
        <v>245000</v>
      </c>
      <c r="H142" s="102">
        <v>245000</v>
      </c>
      <c r="I142" s="102">
        <v>66000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</row>
    <row r="143" spans="1:14" hidden="1" outlineLevel="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-19000</v>
      </c>
      <c r="G143" s="107">
        <f t="shared" si="4"/>
        <v>-17000</v>
      </c>
      <c r="H143" s="107">
        <f t="shared" si="4"/>
        <v>-19000</v>
      </c>
      <c r="I143" s="107">
        <f t="shared" si="4"/>
        <v>-17000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</row>
    <row r="144" spans="1:14" hidden="1" outlineLevel="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235000</v>
      </c>
      <c r="G144" s="102">
        <v>228000</v>
      </c>
      <c r="H144" s="102">
        <v>226000</v>
      </c>
      <c r="I144" s="102">
        <v>49000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</row>
    <row r="145" spans="1:14" s="9" customFormat="1" ht="6" hidden="1" customHeight="1" outlineLevel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</row>
    <row r="146" spans="1:14" hidden="1" outlineLevel="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>
        <f>'FPN pro forma'!E25</f>
        <v>3479070.339195</v>
      </c>
      <c r="F146" s="136">
        <f>'FPN pro forma'!F25</f>
        <v>3479070.339195</v>
      </c>
      <c r="G146" s="99">
        <f>'FPN pro forma'!G25</f>
        <v>3453774.730413333</v>
      </c>
      <c r="H146" s="99">
        <f>'FPN pro forma'!H25</f>
        <v>3425670.9450400001</v>
      </c>
      <c r="I146" s="99">
        <f>'FPN pro forma'!I25</f>
        <v>3397739.7859200011</v>
      </c>
      <c r="J146" s="99">
        <f>'FPN pro forma'!J25</f>
        <v>3290890.5530225001</v>
      </c>
      <c r="K146" s="99">
        <f>'FPN pro forma'!K25</f>
        <v>3290890.5530225001</v>
      </c>
      <c r="L146" s="99">
        <f>'FPN pro forma'!L25</f>
        <v>3316755.1887000003</v>
      </c>
      <c r="M146" s="99">
        <f>'FPN pro forma'!M25</f>
        <v>3335834.0648600007</v>
      </c>
      <c r="N146" s="136">
        <f>'FPN pro forma'!N25</f>
        <v>3415180.1419400005</v>
      </c>
    </row>
    <row r="147" spans="1:14" hidden="1" outlineLevel="1" x14ac:dyDescent="0.25">
      <c r="C147" s="6"/>
      <c r="D147" s="7"/>
    </row>
    <row r="148" spans="1:14" s="9" customFormat="1" hidden="1" outlineLevel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</row>
    <row r="149" spans="1:14" hidden="1" outlineLevel="1" x14ac:dyDescent="0.25">
      <c r="D149" s="100" t="s">
        <v>56</v>
      </c>
    </row>
    <row r="150" spans="1:14" hidden="1" outlineLevel="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808000</v>
      </c>
      <c r="H150" s="102">
        <v>782000</v>
      </c>
      <c r="I150" s="102">
        <v>803000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</row>
    <row r="151" spans="1:14" hidden="1" outlineLevel="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-552000</v>
      </c>
      <c r="G151" s="107">
        <v>-552000</v>
      </c>
      <c r="H151" s="107">
        <v>-543000</v>
      </c>
      <c r="I151" s="107">
        <v>-703000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</row>
    <row r="152" spans="1:14" hidden="1" outlineLevel="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282000</v>
      </c>
      <c r="G152" s="102">
        <v>256000</v>
      </c>
      <c r="H152" s="102">
        <v>239000</v>
      </c>
      <c r="I152" s="102">
        <v>100000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</row>
    <row r="153" spans="1:14" hidden="1" outlineLevel="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</row>
    <row r="154" spans="1:14" hidden="1" outlineLevel="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255000</v>
      </c>
      <c r="G154" s="102">
        <v>221000</v>
      </c>
      <c r="H154" s="102">
        <v>224000</v>
      </c>
      <c r="I154" s="102">
        <v>48000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</row>
    <row r="155" spans="1:14" hidden="1" outlineLevel="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3000</v>
      </c>
      <c r="G155" s="107">
        <v>4000</v>
      </c>
      <c r="H155" s="107">
        <v>1000</v>
      </c>
      <c r="I155" s="107">
        <v>1000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</row>
    <row r="156" spans="1:14" hidden="1" outlineLevel="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</row>
    <row r="157" spans="1:14" hidden="1" outlineLevel="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235000</v>
      </c>
      <c r="G157" s="102">
        <v>228000</v>
      </c>
      <c r="H157" s="102">
        <v>226000</v>
      </c>
      <c r="I157" s="102">
        <v>49000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</row>
    <row r="158" spans="1:14" s="9" customFormat="1" ht="6" hidden="1" customHeight="1" outlineLevel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</row>
    <row r="159" spans="1:14" hidden="1" outlineLevel="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>
        <f>'FPN pro forma'!E25</f>
        <v>3479070.339195</v>
      </c>
      <c r="F159" s="136">
        <f>'FPN pro forma'!F25</f>
        <v>3479070.339195</v>
      </c>
      <c r="G159" s="99">
        <f>'FPN pro forma'!G25</f>
        <v>3453774.730413333</v>
      </c>
      <c r="H159" s="99">
        <f>'FPN pro forma'!H25</f>
        <v>3425670.9450400001</v>
      </c>
      <c r="I159" s="99">
        <f>'FPN pro forma'!I25</f>
        <v>3397739.7859200011</v>
      </c>
      <c r="J159" s="99">
        <f>'FPN pro forma'!J25</f>
        <v>3290890.5530225001</v>
      </c>
      <c r="K159" s="99">
        <f>'FPN pro forma'!K25</f>
        <v>3290890.5530225001</v>
      </c>
      <c r="L159" s="99">
        <f>'FPN pro forma'!L25</f>
        <v>3316755.1887000003</v>
      </c>
      <c r="M159" s="99">
        <f>'FPN pro forma'!M25</f>
        <v>3335834.0648600007</v>
      </c>
      <c r="N159" s="136">
        <f>'FPN pro forma'!N25</f>
        <v>3415180.1419400005</v>
      </c>
    </row>
    <row r="160" spans="1:14" hidden="1" outlineLevel="1" x14ac:dyDescent="0.25">
      <c r="C160" s="6"/>
      <c r="D160" s="7"/>
    </row>
    <row r="161" spans="1:14" s="9" customFormat="1" hidden="1" outlineLevel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</row>
    <row r="162" spans="1:14" hidden="1" outlineLevel="1" x14ac:dyDescent="0.25">
      <c r="D162" s="100" t="s">
        <v>85</v>
      </c>
    </row>
    <row r="163" spans="1:14" hidden="1" outlineLevel="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2289000</v>
      </c>
      <c r="F163" s="102">
        <v>599000</v>
      </c>
      <c r="G163" s="102">
        <v>575000</v>
      </c>
      <c r="H163" s="102">
        <v>563000</v>
      </c>
      <c r="I163" s="102">
        <v>552000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</row>
    <row r="164" spans="1:14" hidden="1" outlineLevel="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-1268000</v>
      </c>
      <c r="F164" s="107">
        <v>-331000</v>
      </c>
      <c r="G164" s="107">
        <v>-306000</v>
      </c>
      <c r="H164" s="107">
        <v>-303000</v>
      </c>
      <c r="I164" s="107">
        <v>-328000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</row>
    <row r="165" spans="1:14" hidden="1" outlineLevel="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1021000</v>
      </c>
      <c r="F165" s="102">
        <v>268000</v>
      </c>
      <c r="G165" s="102">
        <v>269000</v>
      </c>
      <c r="H165" s="102">
        <v>260000</v>
      </c>
      <c r="I165" s="102">
        <v>224000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</row>
    <row r="166" spans="1:14" hidden="1" outlineLevel="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-25000</v>
      </c>
      <c r="I166" s="107">
        <v>-44000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</row>
    <row r="167" spans="1:14" hidden="1" outlineLevel="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878000</v>
      </c>
      <c r="F167" s="102">
        <v>218000</v>
      </c>
      <c r="G167" s="102">
        <v>245000</v>
      </c>
      <c r="H167" s="102">
        <v>235000</v>
      </c>
      <c r="I167" s="102">
        <v>180000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</row>
    <row r="168" spans="1:14" hidden="1" outlineLevel="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-8000</v>
      </c>
      <c r="H168" s="107">
        <v>-11000</v>
      </c>
      <c r="I168" s="107">
        <v>2000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</row>
    <row r="169" spans="1:14" hidden="1" outlineLevel="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1000</v>
      </c>
      <c r="F169" s="107">
        <v>1000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</row>
    <row r="170" spans="1:14" hidden="1" outlineLevel="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860000</v>
      </c>
      <c r="F170" s="102">
        <v>217000</v>
      </c>
      <c r="G170" s="102">
        <v>237000</v>
      </c>
      <c r="H170" s="102">
        <v>224000</v>
      </c>
      <c r="I170" s="102">
        <v>182000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</row>
    <row r="171" spans="1:14" hidden="1" outlineLevel="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</row>
    <row r="172" spans="1:14" hidden="1" outlineLevel="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856000</v>
      </c>
      <c r="F172" s="102">
        <v>216000</v>
      </c>
      <c r="G172" s="102">
        <v>237000</v>
      </c>
      <c r="H172" s="102">
        <v>222000</v>
      </c>
      <c r="I172" s="102">
        <v>181000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</row>
    <row r="173" spans="1:14" s="9" customFormat="1" ht="6" hidden="1" customHeight="1" outlineLevel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</row>
    <row r="174" spans="1:14" hidden="1" outlineLevel="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>
        <f>'FPN pro forma'!E26</f>
        <v>2689956.2563912836</v>
      </c>
      <c r="F174" s="136">
        <f>'FPN pro forma'!F26</f>
        <v>2689956.2563912836</v>
      </c>
      <c r="G174" s="99">
        <f>'FPN pro forma'!G26</f>
        <v>2711212.1109817112</v>
      </c>
      <c r="H174" s="99">
        <f>'FPN pro forma'!H26</f>
        <v>2699467.5514175668</v>
      </c>
      <c r="I174" s="99">
        <f>'FPN pro forma'!I26</f>
        <v>2690006.8094751346</v>
      </c>
      <c r="J174" s="99">
        <f>'FPN pro forma'!J26</f>
        <v>2819290.113965549</v>
      </c>
      <c r="K174" s="99">
        <f>'FPN pro forma'!K26</f>
        <v>2819290.113965549</v>
      </c>
      <c r="L174" s="99">
        <f>'FPN pro forma'!L26</f>
        <v>2838066.352181233</v>
      </c>
      <c r="M174" s="99">
        <f>'FPN pro forma'!M26</f>
        <v>2855232.164352187</v>
      </c>
      <c r="N174" s="136">
        <f>'FPN pro forma'!N26</f>
        <v>2854082.1476899483</v>
      </c>
    </row>
    <row r="175" spans="1:14" hidden="1" outlineLevel="1" x14ac:dyDescent="0.25">
      <c r="C175" s="6"/>
      <c r="D175" s="7"/>
    </row>
    <row r="176" spans="1:14" s="9" customFormat="1" hidden="1" outlineLevel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</row>
    <row r="177" spans="1:14" hidden="1" outlineLevel="1" x14ac:dyDescent="0.25">
      <c r="D177" s="100" t="s">
        <v>86</v>
      </c>
    </row>
    <row r="178" spans="1:14" hidden="1" outlineLevel="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2279000</v>
      </c>
      <c r="F178" s="102">
        <v>597000</v>
      </c>
      <c r="G178" s="102">
        <v>573000</v>
      </c>
      <c r="H178" s="102">
        <v>560000</v>
      </c>
      <c r="I178" s="102">
        <v>549000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</row>
    <row r="179" spans="1:14" hidden="1" outlineLevel="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-1262000</v>
      </c>
      <c r="F179" s="107">
        <v>-330000</v>
      </c>
      <c r="G179" s="107">
        <v>-304000</v>
      </c>
      <c r="H179" s="107">
        <v>-302000</v>
      </c>
      <c r="I179" s="107">
        <v>-326000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</row>
    <row r="180" spans="1:14" hidden="1" outlineLevel="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1017000</v>
      </c>
      <c r="F180" s="102">
        <v>267000</v>
      </c>
      <c r="G180" s="102">
        <v>269000</v>
      </c>
      <c r="H180" s="102">
        <v>258000</v>
      </c>
      <c r="I180" s="102">
        <v>223000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</row>
    <row r="181" spans="1:14" hidden="1" outlineLevel="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-25000</v>
      </c>
      <c r="I181" s="107">
        <v>-44000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</row>
    <row r="182" spans="1:14" hidden="1" outlineLevel="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874000</v>
      </c>
      <c r="F182" s="102">
        <v>217000</v>
      </c>
      <c r="G182" s="102">
        <v>245000</v>
      </c>
      <c r="H182" s="102">
        <v>233000</v>
      </c>
      <c r="I182" s="102">
        <v>179000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</row>
    <row r="183" spans="1:14" hidden="1" outlineLevel="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-8000</v>
      </c>
      <c r="H183" s="107">
        <v>-11000</v>
      </c>
      <c r="I183" s="107">
        <v>2000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</row>
    <row r="184" spans="1:14" hidden="1" outlineLevel="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1000</v>
      </c>
      <c r="F184" s="107">
        <v>1000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</row>
    <row r="185" spans="1:14" hidden="1" outlineLevel="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856000</v>
      </c>
      <c r="F185" s="102">
        <v>216000</v>
      </c>
      <c r="G185" s="102">
        <v>237000</v>
      </c>
      <c r="H185" s="102">
        <v>222000</v>
      </c>
      <c r="I185" s="102">
        <v>181000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</row>
    <row r="186" spans="1:14" s="9" customFormat="1" ht="6" hidden="1" customHeight="1" outlineLevel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</row>
    <row r="187" spans="1:14" hidden="1" outlineLevel="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>
        <f>'FPN pro forma'!E26</f>
        <v>2689956.2563912836</v>
      </c>
      <c r="F187" s="136">
        <f>'FPN pro forma'!F26</f>
        <v>2689956.2563912836</v>
      </c>
      <c r="G187" s="99">
        <f>'FPN pro forma'!G26</f>
        <v>2711212.1109817112</v>
      </c>
      <c r="H187" s="99">
        <f>'FPN pro forma'!H26</f>
        <v>2699467.5514175668</v>
      </c>
      <c r="I187" s="99">
        <f>'FPN pro forma'!I26</f>
        <v>2690006.8094751346</v>
      </c>
      <c r="J187" s="99">
        <f>'FPN pro forma'!J26</f>
        <v>2819290.113965549</v>
      </c>
      <c r="K187" s="99">
        <f>'FPN pro forma'!K26</f>
        <v>2819290.113965549</v>
      </c>
      <c r="L187" s="99">
        <f>'FPN pro forma'!L26</f>
        <v>2838066.352181233</v>
      </c>
      <c r="M187" s="99">
        <f>'FPN pro forma'!M26</f>
        <v>2855232.164352187</v>
      </c>
      <c r="N187" s="136">
        <f>'FPN pro forma'!N26</f>
        <v>2854082.1476899483</v>
      </c>
    </row>
    <row r="188" spans="1:14" hidden="1" outlineLevel="1" x14ac:dyDescent="0.25">
      <c r="A188" s="25"/>
      <c r="B188" s="124"/>
      <c r="C188" s="70"/>
      <c r="D188" s="7"/>
    </row>
    <row r="189" spans="1:14" s="154" customFormat="1" hidden="1" outlineLevel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</row>
    <row r="190" spans="1:14" hidden="1" outlineLevel="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idden="1" outlineLevel="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13395000</v>
      </c>
      <c r="F191" s="102">
        <v>3668000</v>
      </c>
      <c r="G191" s="102">
        <v>3414000</v>
      </c>
      <c r="H191" s="102">
        <v>3214000</v>
      </c>
      <c r="I191" s="102">
        <v>3099000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</row>
    <row r="192" spans="1:14" hidden="1" outlineLevel="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-8102000</v>
      </c>
      <c r="F192" s="107">
        <v>-2230000</v>
      </c>
      <c r="G192" s="107">
        <v>-2001000</v>
      </c>
      <c r="H192" s="107">
        <v>-1897000</v>
      </c>
      <c r="I192" s="107">
        <v>-1974000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</row>
    <row r="193" spans="1:14" hidden="1" outlineLevel="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5293000</v>
      </c>
      <c r="F193" s="102">
        <v>1438000</v>
      </c>
      <c r="G193" s="102">
        <v>1413000</v>
      </c>
      <c r="H193" s="102">
        <v>1317000</v>
      </c>
      <c r="I193" s="102">
        <v>1125000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</row>
    <row r="194" spans="1:14" hidden="1" outlineLevel="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-1511000</v>
      </c>
      <c r="F194" s="107">
        <v>-440000</v>
      </c>
      <c r="G194" s="107">
        <v>-352000</v>
      </c>
      <c r="H194" s="107">
        <v>-319000</v>
      </c>
      <c r="I194" s="107">
        <v>-400000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</row>
    <row r="195" spans="1:14" hidden="1" outlineLevel="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3782000</v>
      </c>
      <c r="F195" s="102">
        <v>998000</v>
      </c>
      <c r="G195" s="102">
        <v>1061000</v>
      </c>
      <c r="H195" s="102">
        <v>998000</v>
      </c>
      <c r="I195" s="102">
        <v>725000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</row>
    <row r="196" spans="1:14" hidden="1" outlineLevel="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364000</v>
      </c>
      <c r="F196" s="107">
        <v>90000</v>
      </c>
      <c r="G196" s="107">
        <v>84000</v>
      </c>
      <c r="H196" s="107">
        <v>102000</v>
      </c>
      <c r="I196" s="107">
        <v>88000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</row>
    <row r="197" spans="1:14" hidden="1" outlineLevel="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</row>
    <row r="198" spans="1:14" hidden="1" outlineLevel="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4187000</v>
      </c>
      <c r="F198" s="102">
        <v>1101000</v>
      </c>
      <c r="G198" s="102">
        <v>1163000</v>
      </c>
      <c r="H198" s="102">
        <v>1109000</v>
      </c>
      <c r="I198" s="102">
        <v>814000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</row>
    <row r="199" spans="1:14" s="9" customFormat="1" ht="6" hidden="1" customHeight="1" outlineLevel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</row>
    <row r="200" spans="1:14" hidden="1" outlineLevel="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>
        <f>'FPN pro forma'!E27</f>
        <v>19611630.992681045</v>
      </c>
      <c r="F200" s="136">
        <f>'FPN pro forma'!F27</f>
        <v>19611630.992681045</v>
      </c>
      <c r="G200" s="99">
        <f>'FPN pro forma'!G27</f>
        <v>19226093.199821863</v>
      </c>
      <c r="H200" s="99">
        <f>'FPN pro forma'!H27</f>
        <v>19127310.718404807</v>
      </c>
      <c r="I200" s="99">
        <f>'FPN pro forma'!I27</f>
        <v>19032914.612858005</v>
      </c>
      <c r="J200" s="99">
        <f>'FPN pro forma'!J27</f>
        <v>18650033.018692836</v>
      </c>
      <c r="K200" s="99">
        <f>'FPN pro forma'!K27</f>
        <v>18650033.018692836</v>
      </c>
      <c r="L200" s="99">
        <f>'FPN pro forma'!L27</f>
        <v>18707471.009506758</v>
      </c>
      <c r="M200" s="99">
        <f>'FPN pro forma'!M27</f>
        <v>18719498.770503052</v>
      </c>
      <c r="N200" s="136">
        <f>'FPN pro forma'!N27</f>
        <v>18608120.941586122</v>
      </c>
    </row>
    <row r="201" spans="1:14" collapsed="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</row>
    <row r="202" spans="1:14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</row>
    <row r="203" spans="1:14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4103000</v>
      </c>
      <c r="F204" s="102">
        <v>1154000</v>
      </c>
      <c r="G204" s="102">
        <v>1089000</v>
      </c>
      <c r="H204" s="102">
        <v>933000</v>
      </c>
      <c r="I204" s="102">
        <v>927000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</row>
    <row r="205" spans="1:14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-1962000</v>
      </c>
      <c r="F205" s="107">
        <v>-575000</v>
      </c>
      <c r="G205" s="107">
        <v>-501000</v>
      </c>
      <c r="H205" s="107">
        <v>-440000</v>
      </c>
      <c r="I205" s="107">
        <v>-446000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</row>
    <row r="206" spans="1:14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2141000</v>
      </c>
      <c r="F206" s="102">
        <v>579000</v>
      </c>
      <c r="G206" s="102">
        <v>588000</v>
      </c>
      <c r="H206" s="102">
        <v>493000</v>
      </c>
      <c r="I206" s="102">
        <v>481000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</row>
    <row r="207" spans="1:14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-1095000</v>
      </c>
      <c r="F207" s="107">
        <v>-292000</v>
      </c>
      <c r="G207" s="107">
        <v>-276000</v>
      </c>
      <c r="H207" s="107">
        <v>-249000</v>
      </c>
      <c r="I207" s="107">
        <v>-278000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</row>
    <row r="208" spans="1:14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1046000</v>
      </c>
      <c r="F208" s="102">
        <v>287000</v>
      </c>
      <c r="G208" s="102">
        <v>312000</v>
      </c>
      <c r="H208" s="102">
        <v>244000</v>
      </c>
      <c r="I208" s="102">
        <v>203000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83000</v>
      </c>
      <c r="F209" s="107">
        <v>35000</v>
      </c>
      <c r="G209" s="107">
        <v>12000</v>
      </c>
      <c r="H209" s="107">
        <v>23000</v>
      </c>
      <c r="I209" s="107">
        <v>13000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1145000</v>
      </c>
      <c r="F211" s="102">
        <v>317000</v>
      </c>
      <c r="G211" s="102">
        <v>339000</v>
      </c>
      <c r="H211" s="102">
        <v>273000</v>
      </c>
      <c r="I211" s="102">
        <v>216000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>
        <f>'FPN pro forma'!E28</f>
        <v>3559975.4423252372</v>
      </c>
      <c r="F213" s="156">
        <f>'FPN pro forma'!F28</f>
        <v>3559975.4423252372</v>
      </c>
      <c r="G213" s="157">
        <f>'FPN pro forma'!G28</f>
        <v>3549222.5951003167</v>
      </c>
      <c r="H213" s="157">
        <f>'FPN pro forma'!H28</f>
        <v>3580258.4464475247</v>
      </c>
      <c r="I213" s="157">
        <f>'FPN pro forma'!I28</f>
        <v>3588501.8849860495</v>
      </c>
      <c r="J213" s="99">
        <f>'FPN pro forma'!J28</f>
        <v>3183057.7474903353</v>
      </c>
      <c r="K213" s="99">
        <f>'FPN pro forma'!K28</f>
        <v>3183057.7474903353</v>
      </c>
      <c r="L213" s="99">
        <f>'FPN pro forma'!L28</f>
        <v>3188604.3578605936</v>
      </c>
      <c r="M213" s="99">
        <f>'FPN pro forma'!M28</f>
        <v>3171682.89159226</v>
      </c>
      <c r="N213" s="136">
        <f>'FPN pro forma'!N28</f>
        <v>3172637.9596072603</v>
      </c>
    </row>
    <row r="214" spans="1:21" x14ac:dyDescent="0.25">
      <c r="C214" s="6"/>
      <c r="D214" s="7"/>
    </row>
    <row r="215" spans="1:21" s="9" customFormat="1" hidden="1" outlineLevel="1" x14ac:dyDescent="0.25">
      <c r="D215" s="24" t="s">
        <v>42</v>
      </c>
      <c r="E215" s="227">
        <f>2014</f>
        <v>2014</v>
      </c>
      <c r="F215" s="227" t="s">
        <v>106</v>
      </c>
      <c r="G215" s="227" t="s">
        <v>105</v>
      </c>
      <c r="H215" s="227" t="s">
        <v>104</v>
      </c>
      <c r="I215" s="227" t="s">
        <v>103</v>
      </c>
      <c r="J215" s="227">
        <f>2013</f>
        <v>2013</v>
      </c>
      <c r="K215" s="227" t="s">
        <v>98</v>
      </c>
      <c r="L215" s="227" t="s">
        <v>99</v>
      </c>
      <c r="M215" s="227" t="s">
        <v>100</v>
      </c>
      <c r="N215" s="227" t="s">
        <v>101</v>
      </c>
    </row>
    <row r="216" spans="1:21" hidden="1" outlineLevel="1" x14ac:dyDescent="0.25">
      <c r="B216" s="5"/>
      <c r="D216" s="89" t="s">
        <v>107</v>
      </c>
      <c r="O216" s="228"/>
      <c r="P216" s="228"/>
      <c r="Q216" s="228"/>
      <c r="R216" s="228"/>
      <c r="S216" s="228"/>
      <c r="T216" s="228"/>
      <c r="U216" s="228"/>
    </row>
    <row r="217" spans="1:21" hidden="1" outlineLevel="1" x14ac:dyDescent="0.25">
      <c r="A217" s="25" t="s">
        <v>149</v>
      </c>
      <c r="B217" s="75" t="s">
        <v>167</v>
      </c>
      <c r="C217" s="75" t="s">
        <v>108</v>
      </c>
      <c r="D217" s="89" t="s">
        <v>20</v>
      </c>
      <c r="E217" s="102">
        <v>2104000</v>
      </c>
      <c r="F217" s="102">
        <v>622000</v>
      </c>
      <c r="G217" s="102">
        <v>543000</v>
      </c>
      <c r="H217" s="102">
        <v>491000</v>
      </c>
      <c r="I217" s="102">
        <v>448000</v>
      </c>
      <c r="J217" s="98">
        <v>2086000</v>
      </c>
      <c r="K217" s="98">
        <v>476000</v>
      </c>
      <c r="L217" s="98">
        <v>476000</v>
      </c>
      <c r="M217" s="98">
        <v>572000</v>
      </c>
      <c r="N217" s="98">
        <v>562000</v>
      </c>
      <c r="O217" s="228"/>
      <c r="P217" s="228"/>
      <c r="Q217" s="228"/>
      <c r="R217" s="228"/>
      <c r="S217" s="228"/>
      <c r="T217" s="228"/>
      <c r="U217" s="228"/>
    </row>
    <row r="218" spans="1:21" hidden="1" outlineLevel="1" x14ac:dyDescent="0.25">
      <c r="A218" s="75" t="s">
        <v>145</v>
      </c>
      <c r="B218" s="75" t="s">
        <v>167</v>
      </c>
      <c r="C218" s="75" t="s">
        <v>108</v>
      </c>
      <c r="D218" s="78" t="s">
        <v>11</v>
      </c>
      <c r="E218" s="107">
        <v>-1467000</v>
      </c>
      <c r="F218" s="107">
        <v>-424000</v>
      </c>
      <c r="G218" s="107">
        <v>-350000</v>
      </c>
      <c r="H218" s="107">
        <v>-344000</v>
      </c>
      <c r="I218" s="107">
        <v>-349000</v>
      </c>
      <c r="J218" s="107">
        <v>-1479000</v>
      </c>
      <c r="K218" s="107">
        <v>-364000</v>
      </c>
      <c r="L218" s="107">
        <v>-359000</v>
      </c>
      <c r="M218" s="107">
        <v>-381000</v>
      </c>
      <c r="N218" s="107">
        <v>-375000</v>
      </c>
      <c r="O218" s="228"/>
      <c r="P218" s="228"/>
      <c r="Q218" s="228"/>
      <c r="R218" s="228"/>
      <c r="S218" s="228"/>
      <c r="T218" s="228"/>
      <c r="U218" s="228"/>
    </row>
    <row r="219" spans="1:21" hidden="1" outlineLevel="1" x14ac:dyDescent="0.25">
      <c r="A219" s="25" t="s">
        <v>150</v>
      </c>
      <c r="B219" s="75" t="s">
        <v>167</v>
      </c>
      <c r="C219" s="75" t="s">
        <v>108</v>
      </c>
      <c r="D219" s="89" t="s">
        <v>23</v>
      </c>
      <c r="E219" s="102">
        <v>637000</v>
      </c>
      <c r="F219" s="102">
        <v>198000</v>
      </c>
      <c r="G219" s="102">
        <v>193000</v>
      </c>
      <c r="H219" s="102">
        <v>147000</v>
      </c>
      <c r="I219" s="102">
        <v>99000</v>
      </c>
      <c r="J219" s="102">
        <v>607000</v>
      </c>
      <c r="K219" s="102">
        <v>112000</v>
      </c>
      <c r="L219" s="102">
        <v>117000</v>
      </c>
      <c r="M219" s="102">
        <v>191000</v>
      </c>
      <c r="N219" s="102">
        <v>187000</v>
      </c>
      <c r="O219" s="228"/>
      <c r="P219" s="228"/>
      <c r="Q219" s="228"/>
      <c r="R219" s="228"/>
      <c r="S219" s="228"/>
      <c r="T219" s="228"/>
      <c r="U219" s="228"/>
    </row>
    <row r="220" spans="1:21" hidden="1" outlineLevel="1" x14ac:dyDescent="0.25">
      <c r="A220" s="75" t="s">
        <v>147</v>
      </c>
      <c r="B220" s="75" t="s">
        <v>167</v>
      </c>
      <c r="C220" s="75" t="s">
        <v>108</v>
      </c>
      <c r="D220" s="78" t="s">
        <v>12</v>
      </c>
      <c r="E220" s="107">
        <v>-357000</v>
      </c>
      <c r="F220" s="107">
        <v>-136000</v>
      </c>
      <c r="G220" s="107">
        <v>-66000</v>
      </c>
      <c r="H220" s="107">
        <v>-49000</v>
      </c>
      <c r="I220" s="107">
        <v>-106000</v>
      </c>
      <c r="J220" s="107">
        <v>-272000</v>
      </c>
      <c r="K220" s="107">
        <v>-64000</v>
      </c>
      <c r="L220" s="107">
        <v>-59000</v>
      </c>
      <c r="M220" s="107">
        <v>-62000</v>
      </c>
      <c r="N220" s="107">
        <v>-87000</v>
      </c>
      <c r="O220" s="228"/>
      <c r="P220" s="228"/>
      <c r="Q220" s="228"/>
      <c r="R220" s="228"/>
      <c r="S220" s="228"/>
      <c r="T220" s="228"/>
      <c r="U220" s="228"/>
    </row>
    <row r="221" spans="1:21" hidden="1" outlineLevel="1" x14ac:dyDescent="0.25">
      <c r="A221" s="25" t="s">
        <v>151</v>
      </c>
      <c r="B221" s="75" t="s">
        <v>167</v>
      </c>
      <c r="C221" s="75" t="s">
        <v>108</v>
      </c>
      <c r="D221" s="89" t="s">
        <v>13</v>
      </c>
      <c r="E221" s="102">
        <v>280000</v>
      </c>
      <c r="F221" s="102">
        <v>62000</v>
      </c>
      <c r="G221" s="102">
        <v>127000</v>
      </c>
      <c r="H221" s="102">
        <v>98000</v>
      </c>
      <c r="I221" s="102">
        <v>-7000</v>
      </c>
      <c r="J221" s="102">
        <v>335000</v>
      </c>
      <c r="K221" s="102">
        <v>48000</v>
      </c>
      <c r="L221" s="102">
        <v>58000</v>
      </c>
      <c r="M221" s="102">
        <v>129000</v>
      </c>
      <c r="N221" s="102">
        <v>100000</v>
      </c>
      <c r="O221" s="228"/>
      <c r="P221" s="228"/>
      <c r="Q221" s="228"/>
      <c r="R221" s="228"/>
      <c r="S221" s="228"/>
      <c r="T221" s="228"/>
      <c r="U221" s="228"/>
    </row>
    <row r="222" spans="1:21" hidden="1" outlineLevel="1" x14ac:dyDescent="0.25">
      <c r="A222" s="165" t="s">
        <v>153</v>
      </c>
      <c r="B222" s="75" t="s">
        <v>167</v>
      </c>
      <c r="C222" s="77" t="s">
        <v>108</v>
      </c>
      <c r="D222" s="106" t="s">
        <v>35</v>
      </c>
      <c r="E222" s="107">
        <v>102000</v>
      </c>
      <c r="F222" s="107">
        <v>24000</v>
      </c>
      <c r="G222" s="107">
        <v>24000</v>
      </c>
      <c r="H222" s="107">
        <v>28000</v>
      </c>
      <c r="I222" s="107">
        <v>26000</v>
      </c>
      <c r="J222" s="107">
        <v>89000</v>
      </c>
      <c r="K222" s="107">
        <v>21000</v>
      </c>
      <c r="L222" s="107">
        <v>24000</v>
      </c>
      <c r="M222" s="107">
        <v>25000</v>
      </c>
      <c r="N222" s="107">
        <v>19000</v>
      </c>
      <c r="O222" s="228"/>
      <c r="P222" s="228"/>
      <c r="Q222" s="228"/>
      <c r="R222" s="228"/>
      <c r="S222" s="228"/>
      <c r="T222" s="228"/>
      <c r="U222" s="228"/>
    </row>
    <row r="223" spans="1:21" hidden="1" outlineLevel="1" x14ac:dyDescent="0.25">
      <c r="A223" s="25" t="s">
        <v>154</v>
      </c>
      <c r="B223" s="75" t="s">
        <v>167</v>
      </c>
      <c r="C223" s="75" t="s">
        <v>108</v>
      </c>
      <c r="D223" s="78" t="s">
        <v>14</v>
      </c>
      <c r="E223" s="107">
        <v>4000</v>
      </c>
      <c r="F223" s="107">
        <v>2000</v>
      </c>
      <c r="G223" s="107">
        <v>1000</v>
      </c>
      <c r="H223" s="107">
        <v>1000</v>
      </c>
      <c r="I223" s="107">
        <v>0</v>
      </c>
      <c r="J223" s="107">
        <v>110000</v>
      </c>
      <c r="K223" s="107">
        <v>1000</v>
      </c>
      <c r="L223" s="107">
        <v>0</v>
      </c>
      <c r="M223" s="107">
        <v>110000</v>
      </c>
      <c r="N223" s="107">
        <v>-1000</v>
      </c>
      <c r="O223" s="228"/>
      <c r="P223" s="228"/>
      <c r="Q223" s="228"/>
      <c r="R223" s="228"/>
      <c r="S223" s="228"/>
      <c r="T223" s="228"/>
      <c r="U223" s="228"/>
    </row>
    <row r="224" spans="1:21" hidden="1" outlineLevel="1" x14ac:dyDescent="0.25">
      <c r="A224" s="25" t="s">
        <v>142</v>
      </c>
      <c r="B224" s="75" t="s">
        <v>167</v>
      </c>
      <c r="C224" s="75" t="s">
        <v>108</v>
      </c>
      <c r="D224" s="89" t="s">
        <v>25</v>
      </c>
      <c r="E224" s="102">
        <v>386000</v>
      </c>
      <c r="F224" s="102">
        <v>88000</v>
      </c>
      <c r="G224" s="102">
        <v>152000</v>
      </c>
      <c r="H224" s="102">
        <v>127000</v>
      </c>
      <c r="I224" s="102">
        <v>19000</v>
      </c>
      <c r="J224" s="102">
        <v>534000</v>
      </c>
      <c r="K224" s="102">
        <v>70000</v>
      </c>
      <c r="L224" s="102">
        <v>82000</v>
      </c>
      <c r="M224" s="102">
        <v>264000</v>
      </c>
      <c r="N224" s="102">
        <v>118000</v>
      </c>
      <c r="O224" s="228"/>
      <c r="P224" s="228"/>
      <c r="Q224" s="228"/>
      <c r="R224" s="228"/>
      <c r="S224" s="228"/>
      <c r="T224" s="228"/>
      <c r="U224" s="228"/>
    </row>
    <row r="225" spans="1:21" hidden="1" outlineLevel="1" x14ac:dyDescent="0.25">
      <c r="B225" s="75"/>
      <c r="C225" s="6"/>
      <c r="D225" s="106" t="s">
        <v>34</v>
      </c>
      <c r="E225" s="107">
        <f t="shared" ref="E225:N225" si="6">E226-E224</f>
        <v>-1000</v>
      </c>
      <c r="F225" s="107">
        <f t="shared" si="6"/>
        <v>0</v>
      </c>
      <c r="G225" s="107">
        <f t="shared" si="6"/>
        <v>0</v>
      </c>
      <c r="H225" s="107">
        <f t="shared" si="6"/>
        <v>-1000</v>
      </c>
      <c r="I225" s="107">
        <f t="shared" si="6"/>
        <v>0</v>
      </c>
      <c r="J225" s="107">
        <f t="shared" si="6"/>
        <v>0</v>
      </c>
      <c r="K225" s="107">
        <f t="shared" si="6"/>
        <v>1000</v>
      </c>
      <c r="L225" s="107">
        <f t="shared" si="6"/>
        <v>0</v>
      </c>
      <c r="M225" s="107">
        <f t="shared" si="6"/>
        <v>1000</v>
      </c>
      <c r="N225" s="107">
        <f t="shared" si="6"/>
        <v>-2000</v>
      </c>
      <c r="O225" s="228"/>
      <c r="P225" s="228"/>
      <c r="Q225" s="228"/>
      <c r="R225" s="228"/>
      <c r="S225" s="228"/>
      <c r="T225" s="228"/>
      <c r="U225" s="228"/>
    </row>
    <row r="226" spans="1:21" hidden="1" outlineLevel="1" x14ac:dyDescent="0.25">
      <c r="A226" s="25"/>
      <c r="B226" s="36" t="s">
        <v>193</v>
      </c>
      <c r="C226" s="77" t="s">
        <v>109</v>
      </c>
      <c r="D226" s="89" t="s">
        <v>202</v>
      </c>
      <c r="E226" s="102">
        <v>385000</v>
      </c>
      <c r="F226" s="102">
        <v>88000</v>
      </c>
      <c r="G226" s="102">
        <v>152000</v>
      </c>
      <c r="H226" s="102">
        <v>126000</v>
      </c>
      <c r="I226" s="102">
        <v>19000</v>
      </c>
      <c r="J226" s="98">
        <v>534000</v>
      </c>
      <c r="K226" s="98">
        <v>71000</v>
      </c>
      <c r="L226" s="98">
        <v>82000</v>
      </c>
      <c r="M226" s="98">
        <v>265000</v>
      </c>
      <c r="N226" s="98">
        <v>116000</v>
      </c>
      <c r="O226" s="228"/>
      <c r="P226" s="228"/>
      <c r="Q226" s="228"/>
      <c r="R226" s="228"/>
      <c r="S226" s="228"/>
      <c r="T226" s="228"/>
      <c r="U226" s="228"/>
    </row>
    <row r="227" spans="1:21" s="9" customFormat="1" ht="6" hidden="1" customHeight="1" outlineLevel="1" x14ac:dyDescent="0.25">
      <c r="B227" s="229"/>
      <c r="C227" s="6"/>
      <c r="D227" s="16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</row>
    <row r="228" spans="1:21" hidden="1" outlineLevel="1" x14ac:dyDescent="0.25">
      <c r="A228" s="9"/>
      <c r="B228" s="5"/>
      <c r="C228" s="101" t="s">
        <v>109</v>
      </c>
      <c r="D228" s="106" t="str">
        <f>"Fonds propres alloués (Md€, sur la période cumulée) "</f>
        <v xml:space="preserve">Fonds propres alloués (Md€, sur la période cumulée) </v>
      </c>
      <c r="E228" s="136">
        <f>'FPN pro forma'!E30</f>
        <v>3710715.3810147732</v>
      </c>
      <c r="F228" s="136">
        <f>'FPN pro forma'!F30</f>
        <v>3710715.3810147732</v>
      </c>
      <c r="G228" s="99">
        <f>'FPN pro forma'!G30</f>
        <v>3532090.8608763642</v>
      </c>
      <c r="H228" s="99">
        <f>'FPN pro forma'!H30</f>
        <v>3501040.1819845457</v>
      </c>
      <c r="I228" s="99">
        <f>'FPN pro forma'!I30</f>
        <v>3460075.3644390907</v>
      </c>
      <c r="J228" s="99">
        <f>'FPN pro forma'!J30</f>
        <v>3678036.5303164236</v>
      </c>
      <c r="K228" s="99">
        <f>'FPN pro forma'!K30</f>
        <v>3678036.5303164236</v>
      </c>
      <c r="L228" s="99">
        <f>'FPN pro forma'!L30</f>
        <v>3725535.0218587238</v>
      </c>
      <c r="M228" s="99">
        <f>'FPN pro forma'!M30</f>
        <v>3756550.7988472441</v>
      </c>
      <c r="N228" s="136">
        <f>'FPN pro forma'!N30</f>
        <v>3638205.0200941525</v>
      </c>
      <c r="O228" s="228"/>
      <c r="P228" s="228"/>
      <c r="Q228" s="228"/>
      <c r="R228" s="228"/>
      <c r="S228" s="228"/>
      <c r="T228" s="228"/>
      <c r="U228" s="228"/>
    </row>
    <row r="229" spans="1:21" hidden="1" outlineLevel="1" x14ac:dyDescent="0.25">
      <c r="C229" s="6"/>
      <c r="D229" s="7"/>
    </row>
    <row r="230" spans="1:21" s="20" customFormat="1" hidden="1" outlineLevel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</row>
    <row r="231" spans="1:21" hidden="1" outlineLevel="1" x14ac:dyDescent="0.25">
      <c r="D231" s="89" t="s">
        <v>110</v>
      </c>
    </row>
    <row r="232" spans="1:21" hidden="1" outlineLevel="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620000</v>
      </c>
      <c r="G232" s="102">
        <v>541000</v>
      </c>
      <c r="H232" s="102">
        <v>489000</v>
      </c>
      <c r="I232" s="102">
        <v>447000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</row>
    <row r="233" spans="1:21" hidden="1" outlineLevel="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-422000</v>
      </c>
      <c r="G233" s="107">
        <v>-348000</v>
      </c>
      <c r="H233" s="107">
        <v>-343000</v>
      </c>
      <c r="I233" s="107">
        <v>-348000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</row>
    <row r="234" spans="1:21" hidden="1" outlineLevel="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198000</v>
      </c>
      <c r="G234" s="102">
        <v>193000</v>
      </c>
      <c r="H234" s="102">
        <v>146000</v>
      </c>
      <c r="I234" s="102">
        <v>99000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</row>
    <row r="235" spans="1:21" hidden="1" outlineLevel="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-49000</v>
      </c>
      <c r="I235" s="107">
        <v>-106000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</row>
    <row r="236" spans="1:21" hidden="1" outlineLevel="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62000</v>
      </c>
      <c r="G236" s="102">
        <v>127000</v>
      </c>
      <c r="H236" s="102">
        <v>97000</v>
      </c>
      <c r="I236" s="102">
        <v>-7000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</row>
    <row r="237" spans="1:21" hidden="1" outlineLevel="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</row>
    <row r="238" spans="1:21" hidden="1" outlineLevel="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</row>
    <row r="239" spans="1:21" hidden="1" outlineLevel="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88000</v>
      </c>
      <c r="G239" s="102">
        <v>152000</v>
      </c>
      <c r="H239" s="102">
        <v>126000</v>
      </c>
      <c r="I239" s="102">
        <v>19000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</row>
    <row r="240" spans="1:21" s="9" customFormat="1" ht="6" hidden="1" customHeight="1" outlineLevel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</row>
    <row r="241" spans="1:21" hidden="1" outlineLevel="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>
        <f>'FPN pro forma'!E30</f>
        <v>3710715.3810147732</v>
      </c>
      <c r="F241" s="136">
        <f>'FPN pro forma'!F30</f>
        <v>3710715.3810147732</v>
      </c>
      <c r="G241" s="99">
        <f>'FPN pro forma'!G30</f>
        <v>3532090.8608763642</v>
      </c>
      <c r="H241" s="99">
        <f>'FPN pro forma'!H30</f>
        <v>3501040.1819845457</v>
      </c>
      <c r="I241" s="99">
        <f>'FPN pro forma'!I30</f>
        <v>3460075.3644390907</v>
      </c>
      <c r="J241" s="99">
        <f>'FPN pro forma'!J30</f>
        <v>3678036.5303164236</v>
      </c>
      <c r="K241" s="99">
        <f>'FPN pro forma'!K30</f>
        <v>3678036.5303164236</v>
      </c>
      <c r="L241" s="99">
        <f>'FPN pro forma'!L30</f>
        <v>3725535.0218587238</v>
      </c>
      <c r="M241" s="99">
        <f>'FPN pro forma'!M30</f>
        <v>3756550.7988472441</v>
      </c>
      <c r="N241" s="136">
        <f>'FPN pro forma'!N30</f>
        <v>3638205.0200941525</v>
      </c>
    </row>
    <row r="242" spans="1:21" hidden="1" outlineLevel="1" x14ac:dyDescent="0.25">
      <c r="C242" s="6"/>
      <c r="D242" s="7"/>
    </row>
    <row r="243" spans="1:21" hidden="1" outlineLevel="1" x14ac:dyDescent="0.25">
      <c r="C243" s="6"/>
      <c r="D243" s="7"/>
    </row>
    <row r="244" spans="1:21" s="9" customFormat="1" hidden="1" outlineLevel="1" x14ac:dyDescent="0.25">
      <c r="D244" s="24" t="s">
        <v>42</v>
      </c>
      <c r="E244" s="227">
        <f>2014</f>
        <v>2014</v>
      </c>
      <c r="F244" s="227" t="s">
        <v>106</v>
      </c>
      <c r="G244" s="227" t="s">
        <v>105</v>
      </c>
      <c r="H244" s="227" t="s">
        <v>104</v>
      </c>
      <c r="I244" s="227" t="s">
        <v>103</v>
      </c>
      <c r="J244" s="227">
        <f>2013</f>
        <v>2013</v>
      </c>
      <c r="K244" s="227" t="s">
        <v>98</v>
      </c>
      <c r="L244" s="227" t="s">
        <v>99</v>
      </c>
      <c r="M244" s="227" t="s">
        <v>100</v>
      </c>
      <c r="N244" s="227" t="s">
        <v>101</v>
      </c>
    </row>
    <row r="245" spans="1:21" hidden="1" outlineLevel="1" x14ac:dyDescent="0.25">
      <c r="B245" s="5"/>
      <c r="D245" s="89" t="s">
        <v>111</v>
      </c>
      <c r="O245" s="228"/>
      <c r="P245" s="228"/>
      <c r="Q245" s="228"/>
      <c r="R245" s="228"/>
      <c r="S245" s="228"/>
      <c r="T245" s="228"/>
      <c r="U245" s="228"/>
    </row>
    <row r="246" spans="1:21" hidden="1" outlineLevel="1" x14ac:dyDescent="0.25">
      <c r="A246" s="25" t="s">
        <v>149</v>
      </c>
      <c r="B246" s="75" t="s">
        <v>168</v>
      </c>
      <c r="C246" s="73" t="s">
        <v>112</v>
      </c>
      <c r="D246" s="89" t="s">
        <v>20</v>
      </c>
      <c r="E246" s="102">
        <v>2229000</v>
      </c>
      <c r="F246" s="102">
        <v>612000</v>
      </c>
      <c r="G246" s="102">
        <v>566000</v>
      </c>
      <c r="H246" s="102">
        <v>537000</v>
      </c>
      <c r="I246" s="102">
        <v>514000</v>
      </c>
      <c r="J246" s="98">
        <v>2204000</v>
      </c>
      <c r="K246" s="98">
        <v>532000</v>
      </c>
      <c r="L246" s="98">
        <v>556000</v>
      </c>
      <c r="M246" s="98">
        <v>557000</v>
      </c>
      <c r="N246" s="98">
        <v>559000</v>
      </c>
      <c r="O246" s="228"/>
      <c r="P246" s="228"/>
      <c r="Q246" s="228"/>
      <c r="R246" s="228"/>
      <c r="S246" s="228"/>
      <c r="T246" s="228"/>
      <c r="U246" s="228"/>
    </row>
    <row r="247" spans="1:21" hidden="1" outlineLevel="1" x14ac:dyDescent="0.25">
      <c r="A247" s="75" t="s">
        <v>145</v>
      </c>
      <c r="B247" s="75" t="s">
        <v>168</v>
      </c>
      <c r="C247" s="75" t="s">
        <v>112</v>
      </c>
      <c r="D247" s="78" t="s">
        <v>11</v>
      </c>
      <c r="E247" s="107">
        <v>-1443000</v>
      </c>
      <c r="F247" s="107">
        <v>-388000</v>
      </c>
      <c r="G247" s="107">
        <v>-353000</v>
      </c>
      <c r="H247" s="107">
        <v>-336000</v>
      </c>
      <c r="I247" s="107">
        <v>-366000</v>
      </c>
      <c r="J247" s="107">
        <v>-1386000</v>
      </c>
      <c r="K247" s="107">
        <v>-345000</v>
      </c>
      <c r="L247" s="107">
        <v>-349000</v>
      </c>
      <c r="M247" s="107">
        <v>-346000</v>
      </c>
      <c r="N247" s="107">
        <v>-346000</v>
      </c>
      <c r="O247" s="228"/>
      <c r="P247" s="228"/>
      <c r="Q247" s="228"/>
      <c r="R247" s="228"/>
      <c r="S247" s="228"/>
      <c r="T247" s="228"/>
      <c r="U247" s="228"/>
    </row>
    <row r="248" spans="1:21" hidden="1" outlineLevel="1" x14ac:dyDescent="0.25">
      <c r="A248" s="25" t="s">
        <v>150</v>
      </c>
      <c r="B248" s="75" t="s">
        <v>168</v>
      </c>
      <c r="C248" s="75" t="s">
        <v>112</v>
      </c>
      <c r="D248" s="89" t="s">
        <v>23</v>
      </c>
      <c r="E248" s="102">
        <v>786000</v>
      </c>
      <c r="F248" s="102">
        <v>224000</v>
      </c>
      <c r="G248" s="102">
        <v>213000</v>
      </c>
      <c r="H248" s="102">
        <v>201000</v>
      </c>
      <c r="I248" s="102">
        <v>148000</v>
      </c>
      <c r="J248" s="102">
        <v>818000</v>
      </c>
      <c r="K248" s="102">
        <v>187000</v>
      </c>
      <c r="L248" s="102">
        <v>207000</v>
      </c>
      <c r="M248" s="102">
        <v>211000</v>
      </c>
      <c r="N248" s="102">
        <v>213000</v>
      </c>
      <c r="O248" s="228"/>
      <c r="P248" s="228"/>
      <c r="Q248" s="228"/>
      <c r="R248" s="228"/>
      <c r="S248" s="228"/>
      <c r="T248" s="228"/>
      <c r="U248" s="228"/>
    </row>
    <row r="249" spans="1:21" hidden="1" outlineLevel="1" x14ac:dyDescent="0.25">
      <c r="A249" s="75" t="s">
        <v>147</v>
      </c>
      <c r="B249" s="75" t="s">
        <v>168</v>
      </c>
      <c r="C249" s="75" t="s">
        <v>112</v>
      </c>
      <c r="D249" s="78" t="s">
        <v>12</v>
      </c>
      <c r="E249" s="107">
        <v>-50000</v>
      </c>
      <c r="F249" s="107">
        <v>-17000</v>
      </c>
      <c r="G249" s="107">
        <v>-6000</v>
      </c>
      <c r="H249" s="107">
        <v>-16000</v>
      </c>
      <c r="I249" s="107">
        <v>-11000</v>
      </c>
      <c r="J249" s="107">
        <v>-54000</v>
      </c>
      <c r="K249" s="107">
        <v>-16000</v>
      </c>
      <c r="L249" s="107">
        <v>0</v>
      </c>
      <c r="M249" s="107">
        <v>-12000</v>
      </c>
      <c r="N249" s="107">
        <v>-26000</v>
      </c>
      <c r="O249" s="228"/>
      <c r="P249" s="228"/>
      <c r="Q249" s="228"/>
      <c r="R249" s="228"/>
      <c r="S249" s="228"/>
      <c r="T249" s="228"/>
      <c r="U249" s="228"/>
    </row>
    <row r="250" spans="1:21" hidden="1" outlineLevel="1" x14ac:dyDescent="0.25">
      <c r="A250" s="25" t="s">
        <v>151</v>
      </c>
      <c r="B250" s="75" t="s">
        <v>168</v>
      </c>
      <c r="C250" s="75" t="s">
        <v>112</v>
      </c>
      <c r="D250" s="89" t="s">
        <v>13</v>
      </c>
      <c r="E250" s="102">
        <v>736000</v>
      </c>
      <c r="F250" s="102">
        <v>207000</v>
      </c>
      <c r="G250" s="102">
        <v>207000</v>
      </c>
      <c r="H250" s="102">
        <v>185000</v>
      </c>
      <c r="I250" s="102">
        <v>137000</v>
      </c>
      <c r="J250" s="102">
        <v>764000</v>
      </c>
      <c r="K250" s="102">
        <v>171000</v>
      </c>
      <c r="L250" s="102">
        <v>207000</v>
      </c>
      <c r="M250" s="102">
        <v>199000</v>
      </c>
      <c r="N250" s="102">
        <v>187000</v>
      </c>
      <c r="O250" s="228"/>
      <c r="P250" s="228"/>
      <c r="Q250" s="228"/>
      <c r="R250" s="228"/>
      <c r="S250" s="228"/>
      <c r="T250" s="228"/>
      <c r="U250" s="228"/>
    </row>
    <row r="251" spans="1:21" hidden="1" outlineLevel="1" x14ac:dyDescent="0.25">
      <c r="A251" s="165" t="s">
        <v>153</v>
      </c>
      <c r="B251" s="75" t="s">
        <v>168</v>
      </c>
      <c r="C251" s="77" t="s">
        <v>112</v>
      </c>
      <c r="D251" s="106" t="s">
        <v>35</v>
      </c>
      <c r="E251" s="107">
        <v>0</v>
      </c>
      <c r="F251" s="107">
        <v>0</v>
      </c>
      <c r="G251" s="107">
        <v>0</v>
      </c>
      <c r="H251" s="107">
        <v>0</v>
      </c>
      <c r="I251" s="107">
        <v>0</v>
      </c>
      <c r="J251" s="107">
        <v>0</v>
      </c>
      <c r="K251" s="107">
        <v>0</v>
      </c>
      <c r="L251" s="107">
        <v>0</v>
      </c>
      <c r="M251" s="107">
        <v>0</v>
      </c>
      <c r="N251" s="107">
        <v>0</v>
      </c>
      <c r="O251" s="228"/>
      <c r="P251" s="228"/>
      <c r="Q251" s="228"/>
      <c r="R251" s="228"/>
      <c r="S251" s="228"/>
      <c r="T251" s="228"/>
      <c r="U251" s="228"/>
    </row>
    <row r="252" spans="1:21" hidden="1" outlineLevel="1" x14ac:dyDescent="0.25">
      <c r="A252" s="25" t="s">
        <v>154</v>
      </c>
      <c r="B252" s="75" t="s">
        <v>168</v>
      </c>
      <c r="C252" s="75" t="s">
        <v>112</v>
      </c>
      <c r="D252" s="78" t="s">
        <v>14</v>
      </c>
      <c r="E252" s="107">
        <v>4000</v>
      </c>
      <c r="F252" s="107">
        <v>-1000</v>
      </c>
      <c r="G252" s="107">
        <v>1000</v>
      </c>
      <c r="H252" s="107">
        <v>1000</v>
      </c>
      <c r="I252" s="107">
        <v>3000</v>
      </c>
      <c r="J252" s="107">
        <v>6000</v>
      </c>
      <c r="K252" s="107">
        <v>1000</v>
      </c>
      <c r="L252" s="107">
        <v>1000</v>
      </c>
      <c r="M252" s="107">
        <v>1000</v>
      </c>
      <c r="N252" s="107">
        <v>3000</v>
      </c>
      <c r="O252" s="228"/>
      <c r="P252" s="228"/>
      <c r="Q252" s="228"/>
      <c r="R252" s="228"/>
      <c r="S252" s="228"/>
      <c r="T252" s="228"/>
      <c r="U252" s="228"/>
    </row>
    <row r="253" spans="1:21" hidden="1" outlineLevel="1" x14ac:dyDescent="0.25">
      <c r="A253" s="25" t="s">
        <v>142</v>
      </c>
      <c r="B253" s="75" t="s">
        <v>168</v>
      </c>
      <c r="C253" s="75" t="s">
        <v>112</v>
      </c>
      <c r="D253" s="89" t="s">
        <v>25</v>
      </c>
      <c r="E253" s="102">
        <v>740000</v>
      </c>
      <c r="F253" s="102">
        <v>206000</v>
      </c>
      <c r="G253" s="102">
        <v>208000</v>
      </c>
      <c r="H253" s="102">
        <v>186000</v>
      </c>
      <c r="I253" s="102">
        <v>140000</v>
      </c>
      <c r="J253" s="102">
        <v>770000</v>
      </c>
      <c r="K253" s="102">
        <v>172000</v>
      </c>
      <c r="L253" s="102">
        <v>208000</v>
      </c>
      <c r="M253" s="102">
        <v>200000</v>
      </c>
      <c r="N253" s="102">
        <v>190000</v>
      </c>
      <c r="O253" s="228"/>
      <c r="P253" s="228"/>
      <c r="Q253" s="228"/>
      <c r="R253" s="228"/>
      <c r="S253" s="228"/>
      <c r="T253" s="228"/>
      <c r="U253" s="228"/>
    </row>
    <row r="254" spans="1:21" hidden="1" outlineLevel="1" x14ac:dyDescent="0.25">
      <c r="B254" s="75"/>
      <c r="C254" s="6"/>
      <c r="D254" s="106" t="s">
        <v>34</v>
      </c>
      <c r="E254" s="107">
        <f t="shared" ref="E254:N254" si="7">E255-E253</f>
        <v>-8000</v>
      </c>
      <c r="F254" s="107">
        <f t="shared" si="7"/>
        <v>-3000</v>
      </c>
      <c r="G254" s="107">
        <f t="shared" si="7"/>
        <v>-2000</v>
      </c>
      <c r="H254" s="107">
        <f t="shared" si="7"/>
        <v>-2000</v>
      </c>
      <c r="I254" s="107">
        <f t="shared" si="7"/>
        <v>-1000</v>
      </c>
      <c r="J254" s="107">
        <f t="shared" si="7"/>
        <v>-3000</v>
      </c>
      <c r="K254" s="107">
        <f t="shared" si="7"/>
        <v>-2000</v>
      </c>
      <c r="L254" s="107">
        <f t="shared" si="7"/>
        <v>0</v>
      </c>
      <c r="M254" s="107">
        <f t="shared" si="7"/>
        <v>-1000</v>
      </c>
      <c r="N254" s="107">
        <f t="shared" si="7"/>
        <v>0</v>
      </c>
      <c r="O254" s="228"/>
      <c r="P254" s="228"/>
      <c r="Q254" s="228"/>
      <c r="R254" s="228"/>
      <c r="S254" s="228"/>
      <c r="T254" s="228"/>
      <c r="U254" s="228"/>
    </row>
    <row r="255" spans="1:21" hidden="1" outlineLevel="1" x14ac:dyDescent="0.25">
      <c r="A255" s="25"/>
      <c r="B255" s="36" t="s">
        <v>194</v>
      </c>
      <c r="C255" s="75" t="s">
        <v>113</v>
      </c>
      <c r="D255" s="89" t="s">
        <v>114</v>
      </c>
      <c r="E255" s="102">
        <v>732000</v>
      </c>
      <c r="F255" s="102">
        <v>203000</v>
      </c>
      <c r="G255" s="102">
        <v>206000</v>
      </c>
      <c r="H255" s="102">
        <v>184000</v>
      </c>
      <c r="I255" s="102">
        <v>139000</v>
      </c>
      <c r="J255" s="98">
        <v>767000</v>
      </c>
      <c r="K255" s="98">
        <v>170000</v>
      </c>
      <c r="L255" s="98">
        <v>208000</v>
      </c>
      <c r="M255" s="98">
        <v>199000</v>
      </c>
      <c r="N255" s="98">
        <v>190000</v>
      </c>
      <c r="O255" s="228"/>
      <c r="P255" s="228"/>
      <c r="Q255" s="228"/>
      <c r="R255" s="228"/>
      <c r="S255" s="228"/>
      <c r="T255" s="228"/>
      <c r="U255" s="228"/>
    </row>
    <row r="256" spans="1:21" s="9" customFormat="1" ht="6" hidden="1" customHeight="1" outlineLevel="1" x14ac:dyDescent="0.25">
      <c r="B256" s="229"/>
      <c r="C256" s="6"/>
      <c r="D256" s="16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</row>
    <row r="257" spans="1:21" hidden="1" outlineLevel="1" x14ac:dyDescent="0.25">
      <c r="A257" s="9"/>
      <c r="B257" s="5"/>
      <c r="C257" s="101" t="s">
        <v>113</v>
      </c>
      <c r="D257" s="106" t="str">
        <f>"Fonds propres alloués (Md€, sur la période cumulée) "</f>
        <v xml:space="preserve">Fonds propres alloués (Md€, sur la période cumulée) </v>
      </c>
      <c r="E257" s="136">
        <f>'FPN pro forma'!E31</f>
        <v>4342116.8144124988</v>
      </c>
      <c r="F257" s="136">
        <f>'FPN pro forma'!F31</f>
        <v>4342116.8144124988</v>
      </c>
      <c r="G257" s="99">
        <f>'FPN pro forma'!G31</f>
        <v>4223668.1937466664</v>
      </c>
      <c r="H257" s="99">
        <f>'FPN pro forma'!H31</f>
        <v>4188496.6484149992</v>
      </c>
      <c r="I257" s="99">
        <f>'FPN pro forma'!I31</f>
        <v>4175892.9093999998</v>
      </c>
      <c r="J257" s="99">
        <f>'FPN pro forma'!J31</f>
        <v>4202380.0456888666</v>
      </c>
      <c r="K257" s="99">
        <f>'FPN pro forma'!K31</f>
        <v>4202380.0456888666</v>
      </c>
      <c r="L257" s="99">
        <f>'FPN pro forma'!L31</f>
        <v>4207592.691237174</v>
      </c>
      <c r="M257" s="99">
        <f>'FPN pro forma'!M31</f>
        <v>4190842.1953255003</v>
      </c>
      <c r="N257" s="136">
        <f>'FPN pro forma'!N31</f>
        <v>4144282.1139599984</v>
      </c>
      <c r="O257" s="228"/>
      <c r="P257" s="228"/>
      <c r="Q257" s="228"/>
      <c r="R257" s="228"/>
      <c r="S257" s="228"/>
      <c r="T257" s="228"/>
      <c r="U257" s="228"/>
    </row>
    <row r="258" spans="1:21" hidden="1" outlineLevel="1" x14ac:dyDescent="0.25">
      <c r="B258" s="5"/>
      <c r="C258" s="6"/>
      <c r="D258" s="7"/>
      <c r="O258" s="228"/>
      <c r="P258" s="228"/>
      <c r="Q258" s="228"/>
      <c r="R258" s="228"/>
      <c r="S258" s="228"/>
      <c r="T258" s="228"/>
      <c r="U258" s="228"/>
    </row>
    <row r="259" spans="1:21" s="154" customFormat="1" hidden="1" outlineLevel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</row>
    <row r="260" spans="1:21" hidden="1" outlineLevel="1" x14ac:dyDescent="0.25">
      <c r="D260" s="89" t="s">
        <v>115</v>
      </c>
    </row>
    <row r="261" spans="1:21" hidden="1" outlineLevel="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</row>
    <row r="262" spans="1:21" hidden="1" outlineLevel="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-383000</v>
      </c>
      <c r="G262" s="107">
        <v>-348000</v>
      </c>
      <c r="H262" s="107">
        <v>-332000</v>
      </c>
      <c r="I262" s="107">
        <v>-361000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</row>
    <row r="263" spans="1:21" hidden="1" outlineLevel="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221000</v>
      </c>
      <c r="G263" s="102">
        <v>211000</v>
      </c>
      <c r="H263" s="102">
        <v>199000</v>
      </c>
      <c r="I263" s="102">
        <v>147000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</row>
    <row r="264" spans="1:21" hidden="1" outlineLevel="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</row>
    <row r="265" spans="1:21" hidden="1" outlineLevel="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204000</v>
      </c>
      <c r="G265" s="102">
        <v>205000</v>
      </c>
      <c r="H265" s="102">
        <v>183000</v>
      </c>
      <c r="I265" s="102">
        <v>136000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</row>
    <row r="266" spans="1:21" hidden="1" outlineLevel="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</row>
    <row r="267" spans="1:21" hidden="1" outlineLevel="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203000</v>
      </c>
      <c r="G267" s="102">
        <v>206000</v>
      </c>
      <c r="H267" s="102">
        <v>184000</v>
      </c>
      <c r="I267" s="102">
        <v>139000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</row>
    <row r="268" spans="1:21" s="9" customFormat="1" ht="6" hidden="1" customHeight="1" outlineLevel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</row>
    <row r="269" spans="1:21" hidden="1" outlineLevel="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>
        <f>'FPN pro forma'!E31</f>
        <v>4342116.8144124988</v>
      </c>
      <c r="F269" s="136">
        <f>'FPN pro forma'!F31</f>
        <v>4342116.8144124988</v>
      </c>
      <c r="G269" s="99">
        <f>'FPN pro forma'!G31</f>
        <v>4223668.1937466664</v>
      </c>
      <c r="H269" s="99">
        <f>'FPN pro forma'!H31</f>
        <v>4188496.6484149992</v>
      </c>
      <c r="I269" s="99">
        <f>'FPN pro forma'!I31</f>
        <v>4175892.9093999998</v>
      </c>
      <c r="J269" s="99">
        <f>'FPN pro forma'!J31</f>
        <v>4202380.0456888666</v>
      </c>
      <c r="K269" s="99">
        <f>'FPN pro forma'!K31</f>
        <v>4202380.0456888666</v>
      </c>
      <c r="L269" s="99">
        <f>'FPN pro forma'!L31</f>
        <v>4207592.691237174</v>
      </c>
      <c r="M269" s="99">
        <f>'FPN pro forma'!M31</f>
        <v>4190842.1953255003</v>
      </c>
      <c r="N269" s="136">
        <f>'FPN pro forma'!N31</f>
        <v>4144282.1139599984</v>
      </c>
    </row>
    <row r="270" spans="1:21" hidden="1" outlineLevel="1" x14ac:dyDescent="0.25">
      <c r="C270" s="6"/>
      <c r="D270" s="7"/>
    </row>
    <row r="271" spans="1:21" s="154" customFormat="1" hidden="1" outlineLevel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</row>
    <row r="272" spans="1:21" hidden="1" outlineLevel="1" x14ac:dyDescent="0.25">
      <c r="D272" s="78" t="s">
        <v>49</v>
      </c>
    </row>
    <row r="273" spans="1:14" hidden="1" outlineLevel="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577000</v>
      </c>
      <c r="G273" s="102">
        <v>538000</v>
      </c>
      <c r="H273" s="102">
        <v>535000</v>
      </c>
      <c r="I273" s="102">
        <v>530000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</row>
    <row r="274" spans="1:14" hidden="1" outlineLevel="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-1081000</v>
      </c>
      <c r="F274" s="107">
        <v>-279000</v>
      </c>
      <c r="G274" s="107">
        <v>-262000</v>
      </c>
      <c r="H274" s="107">
        <v>-253000</v>
      </c>
      <c r="I274" s="107">
        <v>-287000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</row>
    <row r="275" spans="1:14" hidden="1" outlineLevel="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1099000</v>
      </c>
      <c r="F275" s="102">
        <v>298000</v>
      </c>
      <c r="G275" s="102">
        <v>276000</v>
      </c>
      <c r="H275" s="102">
        <v>282000</v>
      </c>
      <c r="I275" s="102">
        <v>243000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</row>
    <row r="276" spans="1:14" hidden="1" outlineLevel="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-1000</v>
      </c>
      <c r="I276" s="107">
        <v>-2000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</row>
    <row r="277" spans="1:14" hidden="1" outlineLevel="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1093000</v>
      </c>
      <c r="F277" s="102">
        <v>299000</v>
      </c>
      <c r="G277" s="102">
        <v>272000</v>
      </c>
      <c r="H277" s="102">
        <v>281000</v>
      </c>
      <c r="I277" s="102">
        <v>241000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</row>
    <row r="278" spans="1:14" hidden="1" outlineLevel="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37000</v>
      </c>
      <c r="H278" s="107">
        <v>33000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</row>
    <row r="279" spans="1:14" hidden="1" outlineLevel="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</row>
    <row r="280" spans="1:14" hidden="1" outlineLevel="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1214000</v>
      </c>
      <c r="F280" s="102">
        <v>316000</v>
      </c>
      <c r="G280" s="102">
        <v>308000</v>
      </c>
      <c r="H280" s="102">
        <v>314000</v>
      </c>
      <c r="I280" s="102">
        <v>276000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</row>
    <row r="281" spans="1:14" s="9" customFormat="1" ht="6" hidden="1" customHeight="1" outlineLevel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</row>
    <row r="282" spans="1:14" hidden="1" outlineLevel="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>
        <f>'FPN pro forma'!E33</f>
        <v>6290173.3127074987</v>
      </c>
      <c r="F282" s="136">
        <f>'FPN pro forma'!F33</f>
        <v>6290173.3127074987</v>
      </c>
      <c r="G282" s="99">
        <f>'FPN pro forma'!G33</f>
        <v>6229465.6790666655</v>
      </c>
      <c r="H282" s="99">
        <f>'FPN pro forma'!H33</f>
        <v>6162432.6206199983</v>
      </c>
      <c r="I282" s="99">
        <f>'FPN pro forma'!I33</f>
        <v>6090959.3859499991</v>
      </c>
      <c r="J282" s="99">
        <f>'FPN pro forma'!J33</f>
        <v>6042514.6615174999</v>
      </c>
      <c r="K282" s="99">
        <f>'FPN pro forma'!K33</f>
        <v>6042514.6615174999</v>
      </c>
      <c r="L282" s="99">
        <f>'FPN pro forma'!L33</f>
        <v>6030066.6569800004</v>
      </c>
      <c r="M282" s="99">
        <f>'FPN pro forma'!M33</f>
        <v>6012659.3222050015</v>
      </c>
      <c r="N282" s="99">
        <f>'FPN pro forma'!N33</f>
        <v>5996221.1318700016</v>
      </c>
    </row>
    <row r="283" spans="1:14" hidden="1" outlineLevel="1" x14ac:dyDescent="0.25">
      <c r="C283" s="6"/>
      <c r="D283" s="7"/>
    </row>
    <row r="284" spans="1:14" s="154" customFormat="1" hidden="1" outlineLevel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</row>
    <row r="285" spans="1:14" hidden="1" outlineLevel="1" x14ac:dyDescent="0.25">
      <c r="D285" s="78" t="s">
        <v>48</v>
      </c>
    </row>
    <row r="286" spans="1:14" hidden="1" outlineLevel="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2813000</v>
      </c>
      <c r="F286" s="102">
        <v>713000</v>
      </c>
      <c r="G286" s="102">
        <v>687000</v>
      </c>
      <c r="H286" s="102">
        <v>726000</v>
      </c>
      <c r="I286" s="102">
        <v>687000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</row>
    <row r="287" spans="1:14" hidden="1" outlineLevel="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-2174000</v>
      </c>
      <c r="F287" s="107">
        <v>-571000</v>
      </c>
      <c r="G287" s="107">
        <v>-542000</v>
      </c>
      <c r="H287" s="107">
        <v>-529000</v>
      </c>
      <c r="I287" s="107">
        <v>-532000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</row>
    <row r="288" spans="1:14" hidden="1" outlineLevel="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639000</v>
      </c>
      <c r="F288" s="102">
        <v>142000</v>
      </c>
      <c r="G288" s="102">
        <v>145000</v>
      </c>
      <c r="H288" s="102">
        <v>197000</v>
      </c>
      <c r="I288" s="102">
        <v>155000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</row>
    <row r="289" spans="1:14" hidden="1" outlineLevel="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</row>
    <row r="290" spans="1:14" hidden="1" outlineLevel="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636000</v>
      </c>
      <c r="F290" s="102">
        <v>146000</v>
      </c>
      <c r="G290" s="102">
        <v>145000</v>
      </c>
      <c r="H290" s="102">
        <v>193000</v>
      </c>
      <c r="I290" s="102">
        <v>152000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</row>
    <row r="291" spans="1:14" hidden="1" outlineLevel="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</row>
    <row r="292" spans="1:14" hidden="1" outlineLevel="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</row>
    <row r="293" spans="1:14" hidden="1" outlineLevel="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711000</v>
      </c>
      <c r="F293" s="102">
        <v>177000</v>
      </c>
      <c r="G293" s="102">
        <v>158000</v>
      </c>
      <c r="H293" s="102">
        <v>212000</v>
      </c>
      <c r="I293" s="102">
        <v>164000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</row>
    <row r="294" spans="1:14" s="9" customFormat="1" ht="6" hidden="1" customHeight="1" outlineLevel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</row>
    <row r="295" spans="1:14" hidden="1" outlineLevel="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>
        <f>'FPN pro forma'!E32</f>
        <v>1708650.042221037</v>
      </c>
      <c r="F295" s="136">
        <f>'FPN pro forma'!F32</f>
        <v>1708650.042221037</v>
      </c>
      <c r="G295" s="99">
        <f>'FPN pro forma'!G32</f>
        <v>1691645.8710318527</v>
      </c>
      <c r="H295" s="99">
        <f>'FPN pro forma'!H32</f>
        <v>1695082.8209377443</v>
      </c>
      <c r="I295" s="99">
        <f>'FPN pro forma'!I32</f>
        <v>1717485.0680828677</v>
      </c>
      <c r="J295" s="99">
        <f>'FPN pro forma'!J32</f>
        <v>1544044.0336797084</v>
      </c>
      <c r="K295" s="99">
        <f>'FPN pro forma'!K32</f>
        <v>1544044.0336797084</v>
      </c>
      <c r="L295" s="99">
        <f>'FPN pro forma'!L32</f>
        <v>1555672.2815702641</v>
      </c>
      <c r="M295" s="99">
        <f>'FPN pro forma'!M32</f>
        <v>1587763.5625330419</v>
      </c>
      <c r="N295" s="99">
        <f>'FPN pro forma'!N32</f>
        <v>1656774.7160547087</v>
      </c>
    </row>
    <row r="296" spans="1:14" hidden="1" outlineLevel="1" x14ac:dyDescent="0.25">
      <c r="C296" s="6"/>
      <c r="D296" s="7"/>
    </row>
    <row r="297" spans="1:14" hidden="1" outlineLevel="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</row>
    <row r="298" spans="1:14" hidden="1" outlineLevel="1" x14ac:dyDescent="0.25">
      <c r="D298" s="89" t="s">
        <v>211</v>
      </c>
    </row>
    <row r="299" spans="1:14" hidden="1" outlineLevel="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10297000</v>
      </c>
      <c r="F299" s="102">
        <v>2437000</v>
      </c>
      <c r="G299" s="102">
        <v>2519000</v>
      </c>
      <c r="H299" s="102">
        <v>2636000</v>
      </c>
      <c r="I299" s="102">
        <v>2705000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</row>
    <row r="300" spans="1:14" hidden="1" outlineLevel="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-7425000</v>
      </c>
      <c r="F300" s="107">
        <v>-1796000</v>
      </c>
      <c r="G300" s="107">
        <v>-1809000</v>
      </c>
      <c r="H300" s="107">
        <v>-1821000</v>
      </c>
      <c r="I300" s="107">
        <v>-1999000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</row>
    <row r="301" spans="1:14" hidden="1" outlineLevel="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2872000</v>
      </c>
      <c r="F301" s="102">
        <v>641000</v>
      </c>
      <c r="G301" s="102">
        <v>710000</v>
      </c>
      <c r="H301" s="102">
        <v>815000</v>
      </c>
      <c r="I301" s="102">
        <v>706000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</row>
    <row r="302" spans="1:14" hidden="1" outlineLevel="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</row>
    <row r="303" spans="1:14" hidden="1" outlineLevel="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2796000</v>
      </c>
      <c r="F303" s="102">
        <v>612000</v>
      </c>
      <c r="G303" s="102">
        <v>798000</v>
      </c>
      <c r="H303" s="102">
        <v>776000</v>
      </c>
      <c r="I303" s="102">
        <v>610000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</row>
    <row r="304" spans="1:14" hidden="1" outlineLevel="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16000</v>
      </c>
      <c r="G304" s="107">
        <v>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</row>
    <row r="305" spans="1:14" hidden="1" outlineLevel="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-9000</v>
      </c>
      <c r="F305" s="107">
        <v>4000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</row>
    <row r="306" spans="1:14" hidden="1" outlineLevel="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2824000</v>
      </c>
      <c r="F306" s="102">
        <v>632000</v>
      </c>
      <c r="G306" s="102">
        <v>797000</v>
      </c>
      <c r="H306" s="102">
        <v>795000</v>
      </c>
      <c r="I306" s="102">
        <v>600000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</row>
    <row r="307" spans="1:14" s="9" customFormat="1" ht="6" hidden="1" customHeight="1" outlineLevel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</row>
    <row r="308" spans="1:14" hidden="1" outlineLevel="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>
        <f>'FPN pro forma'!E34</f>
        <v>15986595.390746403</v>
      </c>
      <c r="F308" s="136">
        <f>'FPN pro forma'!F34</f>
        <v>15986595.390746403</v>
      </c>
      <c r="G308" s="99">
        <f>'FPN pro forma'!G34</f>
        <v>15825446.434767196</v>
      </c>
      <c r="H308" s="99">
        <f>'FPN pro forma'!H34</f>
        <v>15800649.401708685</v>
      </c>
      <c r="I308" s="99">
        <f>'FPN pro forma'!I34</f>
        <v>16049488.533426164</v>
      </c>
      <c r="J308" s="99">
        <f>'FPN pro forma'!J34</f>
        <v>16063892.139848161</v>
      </c>
      <c r="K308" s="99">
        <f>'FPN pro forma'!K34</f>
        <v>16063892.139848161</v>
      </c>
      <c r="L308" s="99">
        <f>'FPN pro forma'!L34</f>
        <v>16278641.294823162</v>
      </c>
      <c r="M308" s="99">
        <f>'FPN pro forma'!M34</f>
        <v>16327508.242148161</v>
      </c>
      <c r="N308" s="136">
        <f>'FPN pro forma'!N34</f>
        <v>16133116.410043158</v>
      </c>
    </row>
    <row r="309" spans="1:14" ht="13.5" hidden="1" customHeight="1" outlineLevel="1" x14ac:dyDescent="0.25">
      <c r="C309" s="6"/>
      <c r="D309" s="7"/>
    </row>
    <row r="310" spans="1:14" s="154" customFormat="1" hidden="1" outlineLevel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</row>
    <row r="311" spans="1:14" hidden="1" outlineLevel="1" x14ac:dyDescent="0.25">
      <c r="D311" s="78" t="s">
        <v>93</v>
      </c>
    </row>
    <row r="312" spans="1:14" hidden="1" outlineLevel="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3533000</v>
      </c>
      <c r="F312" s="102">
        <v>965000</v>
      </c>
      <c r="G312" s="102">
        <v>856000</v>
      </c>
      <c r="H312" s="102">
        <v>924000</v>
      </c>
      <c r="I312" s="102">
        <v>788000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</row>
    <row r="313" spans="1:14" hidden="1" outlineLevel="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-2029000</v>
      </c>
      <c r="F313" s="107">
        <v>-537000</v>
      </c>
      <c r="G313" s="107">
        <v>-484000</v>
      </c>
      <c r="H313" s="107">
        <v>-489000</v>
      </c>
      <c r="I313" s="107">
        <v>-519000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</row>
    <row r="314" spans="1:14" hidden="1" outlineLevel="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1504000</v>
      </c>
      <c r="F314" s="102">
        <v>428000</v>
      </c>
      <c r="G314" s="102">
        <v>372000</v>
      </c>
      <c r="H314" s="102">
        <v>435000</v>
      </c>
      <c r="I314" s="102">
        <v>269000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</row>
    <row r="315" spans="1:14" hidden="1" outlineLevel="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</row>
    <row r="316" spans="1:14" hidden="1" outlineLevel="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1373000</v>
      </c>
      <c r="F316" s="102">
        <v>402000</v>
      </c>
      <c r="G316" s="102">
        <v>440000</v>
      </c>
      <c r="H316" s="102">
        <v>384000</v>
      </c>
      <c r="I316" s="102">
        <v>147000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</row>
    <row r="317" spans="1:14" hidden="1" outlineLevel="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14000</v>
      </c>
      <c r="F317" s="107">
        <v>8000</v>
      </c>
      <c r="G317" s="107">
        <v>0</v>
      </c>
      <c r="H317" s="107">
        <v>18000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</row>
    <row r="318" spans="1:14" hidden="1" outlineLevel="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1387000</v>
      </c>
      <c r="F318" s="102">
        <v>410000</v>
      </c>
      <c r="G318" s="102">
        <v>440000</v>
      </c>
      <c r="H318" s="102">
        <v>402000</v>
      </c>
      <c r="I318" s="102">
        <v>135000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</row>
    <row r="319" spans="1:14" s="9" customFormat="1" ht="6" hidden="1" customHeight="1" outlineLevel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</row>
    <row r="320" spans="1:14" hidden="1" outlineLevel="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>
        <f>'FPN pro forma'!E36</f>
        <v>7749539.0189352464</v>
      </c>
      <c r="F320" s="136">
        <f>'FPN pro forma'!F36</f>
        <v>7749539.0189352464</v>
      </c>
      <c r="G320" s="99">
        <f>'FPN pro forma'!G36</f>
        <v>7619477.4495436624</v>
      </c>
      <c r="H320" s="99">
        <f>'FPN pro forma'!H36</f>
        <v>7550857.6158254938</v>
      </c>
      <c r="I320" s="99">
        <f>'FPN pro forma'!I36</f>
        <v>7638915.3996909885</v>
      </c>
      <c r="J320" s="99">
        <f>'FPN pro forma'!J36</f>
        <v>7466782.7874672133</v>
      </c>
      <c r="K320" s="99">
        <f>'FPN pro forma'!K36</f>
        <v>7466782.7874672133</v>
      </c>
      <c r="L320" s="99">
        <f>'FPN pro forma'!L36</f>
        <v>7533783.4272397133</v>
      </c>
      <c r="M320" s="99">
        <f>'FPN pro forma'!M36</f>
        <v>7647141.4345947141</v>
      </c>
      <c r="N320" s="136">
        <f>'FPN pro forma'!N36</f>
        <v>7651266.3342497144</v>
      </c>
    </row>
    <row r="321" spans="1:14" ht="13.5" hidden="1" customHeight="1" outlineLevel="1" x14ac:dyDescent="0.25">
      <c r="C321" s="6"/>
      <c r="D321" s="7"/>
    </row>
    <row r="322" spans="1:14" s="154" customFormat="1" hidden="1" outlineLevel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</row>
    <row r="323" spans="1:14" hidden="1" outlineLevel="1" x14ac:dyDescent="0.25">
      <c r="D323" s="78" t="s">
        <v>241</v>
      </c>
    </row>
    <row r="324" spans="1:14" hidden="1" outlineLevel="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5187000</v>
      </c>
      <c r="F324" s="102">
        <v>1084000</v>
      </c>
      <c r="G324" s="102">
        <v>1261000</v>
      </c>
      <c r="H324" s="102">
        <v>1296000</v>
      </c>
      <c r="I324" s="102">
        <v>1546000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</row>
    <row r="325" spans="1:14" hidden="1" outlineLevel="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-4108000</v>
      </c>
      <c r="F325" s="107">
        <v>-913000</v>
      </c>
      <c r="G325" s="107">
        <v>-998000</v>
      </c>
      <c r="H325" s="107">
        <v>-1024000</v>
      </c>
      <c r="I325" s="107">
        <v>-1173000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</row>
    <row r="326" spans="1:14" hidden="1" outlineLevel="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1079000</v>
      </c>
      <c r="F326" s="102">
        <v>171000</v>
      </c>
      <c r="G326" s="102">
        <v>263000</v>
      </c>
      <c r="H326" s="102">
        <v>272000</v>
      </c>
      <c r="I326" s="102">
        <v>373000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</row>
    <row r="327" spans="1:14" hidden="1" outlineLevel="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</row>
    <row r="328" spans="1:14" hidden="1" outlineLevel="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1129000</v>
      </c>
      <c r="F328" s="102">
        <v>165000</v>
      </c>
      <c r="G328" s="102">
        <v>282000</v>
      </c>
      <c r="H328" s="102">
        <v>283000</v>
      </c>
      <c r="I328" s="102">
        <v>399000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</row>
    <row r="329" spans="1:14" hidden="1" outlineLevel="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7000</v>
      </c>
      <c r="I329" s="107">
        <v>7000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</row>
    <row r="330" spans="1:14" hidden="1" outlineLevel="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-16000</v>
      </c>
      <c r="F330" s="107">
        <v>-5000</v>
      </c>
      <c r="G330" s="107">
        <v>0</v>
      </c>
      <c r="H330" s="107">
        <v>-6000</v>
      </c>
      <c r="I330" s="107">
        <v>-5000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</row>
    <row r="331" spans="1:14" hidden="1" outlineLevel="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1135000</v>
      </c>
      <c r="F331" s="102">
        <v>169000</v>
      </c>
      <c r="G331" s="102">
        <v>281000</v>
      </c>
      <c r="H331" s="102">
        <v>284000</v>
      </c>
      <c r="I331" s="102">
        <v>401000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</row>
    <row r="332" spans="1:14" s="9" customFormat="1" ht="6" hidden="1" customHeight="1" outlineLevel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</row>
    <row r="333" spans="1:14" hidden="1" outlineLevel="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>
        <f>'FPN pro forma'!E35</f>
        <v>7703354.7119686594</v>
      </c>
      <c r="F333" s="136">
        <f>'FPN pro forma'!F35</f>
        <v>7703354.7119686594</v>
      </c>
      <c r="G333" s="99">
        <f>'FPN pro forma'!G35</f>
        <v>7689766.5843702033</v>
      </c>
      <c r="H333" s="99">
        <f>'FPN pro forma'!H35</f>
        <v>7748044.1118931938</v>
      </c>
      <c r="I333" s="99">
        <f>'FPN pro forma'!I35</f>
        <v>7922720.7600051779</v>
      </c>
      <c r="J333" s="99">
        <f>'FPN pro forma'!J35</f>
        <v>8054717.3784384495</v>
      </c>
      <c r="K333" s="99">
        <f>'FPN pro forma'!K35</f>
        <v>8054717.3784384495</v>
      </c>
      <c r="L333" s="99">
        <f>'FPN pro forma'!L35</f>
        <v>8184876.80417345</v>
      </c>
      <c r="M333" s="99">
        <f>'FPN pro forma'!M35</f>
        <v>8119230.3144834489</v>
      </c>
      <c r="N333" s="136">
        <f>'FPN pro forma'!N35</f>
        <v>7913247.4745034482</v>
      </c>
    </row>
    <row r="334" spans="1:14" ht="13.5" hidden="1" customHeight="1" outlineLevel="1" x14ac:dyDescent="0.25">
      <c r="C334" s="6"/>
      <c r="D334" s="7"/>
    </row>
    <row r="335" spans="1:14" s="154" customFormat="1" hidden="1" outlineLevel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</row>
    <row r="336" spans="1:14" hidden="1" outlineLevel="1" x14ac:dyDescent="0.25">
      <c r="D336" s="78" t="s">
        <v>216</v>
      </c>
    </row>
    <row r="337" spans="1:14" hidden="1" outlineLevel="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1577000</v>
      </c>
      <c r="F337" s="102">
        <v>388000</v>
      </c>
      <c r="G337" s="102">
        <v>402000</v>
      </c>
      <c r="H337" s="102">
        <v>416000</v>
      </c>
      <c r="I337" s="102">
        <v>371000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</row>
    <row r="338" spans="1:14" hidden="1" outlineLevel="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-1288000</v>
      </c>
      <c r="F338" s="107">
        <v>-346000</v>
      </c>
      <c r="G338" s="107">
        <v>-327000</v>
      </c>
      <c r="H338" s="107">
        <v>-308000</v>
      </c>
      <c r="I338" s="107">
        <v>-307000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</row>
    <row r="339" spans="1:14" hidden="1" outlineLevel="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289000</v>
      </c>
      <c r="F339" s="102">
        <v>42000</v>
      </c>
      <c r="G339" s="102">
        <v>75000</v>
      </c>
      <c r="H339" s="102">
        <v>108000</v>
      </c>
      <c r="I339" s="102">
        <v>64000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</row>
    <row r="340" spans="1:14" hidden="1" outlineLevel="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</row>
    <row r="341" spans="1:14" hidden="1" outlineLevel="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294000</v>
      </c>
      <c r="F341" s="102">
        <v>45000</v>
      </c>
      <c r="G341" s="102">
        <v>76000</v>
      </c>
      <c r="H341" s="102">
        <v>109000</v>
      </c>
      <c r="I341" s="102">
        <v>64000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</row>
    <row r="342" spans="1:14" hidden="1" outlineLevel="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8000</v>
      </c>
      <c r="G342" s="107">
        <v>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</row>
    <row r="343" spans="1:14" hidden="1" outlineLevel="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302000</v>
      </c>
      <c r="F343" s="102">
        <v>53000</v>
      </c>
      <c r="G343" s="102">
        <v>76000</v>
      </c>
      <c r="H343" s="102">
        <v>109000</v>
      </c>
      <c r="I343" s="102">
        <v>64000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</row>
    <row r="344" spans="1:14" s="9" customFormat="1" ht="6" hidden="1" customHeight="1" outlineLevel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</row>
    <row r="345" spans="1:14" hidden="1" outlineLevel="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>
        <f>'FPN pro forma'!E37</f>
        <v>533701.65984250011</v>
      </c>
      <c r="F345" s="136">
        <f>'FPN pro forma'!F37</f>
        <v>533701.65984250011</v>
      </c>
      <c r="G345" s="99">
        <f>'FPN pro forma'!G37</f>
        <v>516202.40085333335</v>
      </c>
      <c r="H345" s="99">
        <f>'FPN pro forma'!H37</f>
        <v>501747.67398999998</v>
      </c>
      <c r="I345" s="99">
        <f>'FPN pro forma'!I37</f>
        <v>487852.37372999999</v>
      </c>
      <c r="J345" s="99">
        <f>'FPN pro forma'!J37</f>
        <v>542391.97394250007</v>
      </c>
      <c r="K345" s="99">
        <f>'FPN pro forma'!K37</f>
        <v>542391.97394250007</v>
      </c>
      <c r="L345" s="99">
        <f>'FPN pro forma'!L37</f>
        <v>559981.06341000006</v>
      </c>
      <c r="M345" s="99">
        <f>'FPN pro forma'!M37</f>
        <v>561136.49307000008</v>
      </c>
      <c r="N345" s="136">
        <f>'FPN pro forma'!N37</f>
        <v>568602.60129000002</v>
      </c>
    </row>
    <row r="346" spans="1:14" hidden="1" outlineLevel="1" x14ac:dyDescent="0.25">
      <c r="C346" s="6"/>
      <c r="D346" s="7"/>
    </row>
    <row r="347" spans="1:14" s="9" customFormat="1" hidden="1" outlineLevel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</row>
    <row r="348" spans="1:14" hidden="1" outlineLevel="1" x14ac:dyDescent="0.25">
      <c r="D348" s="89" t="s">
        <v>116</v>
      </c>
    </row>
    <row r="349" spans="1:14" hidden="1" outlineLevel="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332000</v>
      </c>
      <c r="F349" s="102">
        <v>244000</v>
      </c>
      <c r="G349" s="102">
        <v>-154000</v>
      </c>
      <c r="H349" s="102">
        <v>-61000</v>
      </c>
      <c r="I349" s="102">
        <v>303000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</row>
    <row r="350" spans="1:14" hidden="1" outlineLevel="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-1262000</v>
      </c>
      <c r="F350" s="107">
        <v>-385000</v>
      </c>
      <c r="G350" s="107">
        <v>-297000</v>
      </c>
      <c r="H350" s="107">
        <v>-340000</v>
      </c>
      <c r="I350" s="107">
        <v>-240000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</row>
    <row r="351" spans="1:14" s="17" customFormat="1" hidden="1" outlineLevel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</row>
    <row r="352" spans="1:14" hidden="1" outlineLevel="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-930000</v>
      </c>
      <c r="F352" s="102">
        <v>-141000</v>
      </c>
      <c r="G352" s="102">
        <v>-451000</v>
      </c>
      <c r="H352" s="102">
        <v>-401000</v>
      </c>
      <c r="I352" s="102">
        <v>63000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</row>
    <row r="353" spans="1:21" hidden="1" outlineLevel="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-48000</v>
      </c>
      <c r="F353" s="107">
        <v>-38000</v>
      </c>
      <c r="G353" s="107">
        <v>1000</v>
      </c>
      <c r="H353" s="107">
        <v>9000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</row>
    <row r="354" spans="1:21" hidden="1" outlineLevel="1" x14ac:dyDescent="0.25">
      <c r="A354" s="166" t="s">
        <v>171</v>
      </c>
      <c r="B354" s="167" t="s">
        <v>172</v>
      </c>
      <c r="C354" s="80" t="s">
        <v>3</v>
      </c>
      <c r="D354" s="152" t="e">
        <f>#REF!</f>
        <v>#REF!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</row>
    <row r="355" spans="1:21" hidden="1" outlineLevel="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-6978000</v>
      </c>
      <c r="F355" s="102">
        <v>-229000</v>
      </c>
      <c r="G355" s="102">
        <v>-450000</v>
      </c>
      <c r="H355" s="102">
        <v>-6342000</v>
      </c>
      <c r="I355" s="102">
        <v>43000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</row>
    <row r="356" spans="1:21" hidden="1" outlineLevel="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-27000</v>
      </c>
      <c r="G356" s="107">
        <v>5000</v>
      </c>
      <c r="H356" s="107">
        <v>21000</v>
      </c>
      <c r="I356" s="107">
        <v>15000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</row>
    <row r="357" spans="1:21" hidden="1" outlineLevel="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</row>
    <row r="358" spans="1:21" hidden="1" outlineLevel="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-7174000</v>
      </c>
      <c r="F358" s="102">
        <v>-519000</v>
      </c>
      <c r="G358" s="102">
        <v>-402000</v>
      </c>
      <c r="H358" s="102">
        <v>-6309000</v>
      </c>
      <c r="I358" s="102">
        <v>56000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</row>
    <row r="359" spans="1:21" hidden="1" outlineLevel="1" x14ac:dyDescent="0.25"/>
    <row r="360" spans="1:21" hidden="1" outlineLevel="1" x14ac:dyDescent="0.25"/>
    <row r="361" spans="1:21" hidden="1" outlineLevel="1" x14ac:dyDescent="0.25"/>
    <row r="362" spans="1:21" s="10" customFormat="1" ht="9" hidden="1" outlineLevel="1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162"/>
      <c r="R362" s="162"/>
      <c r="S362" s="162"/>
      <c r="T362" s="162"/>
      <c r="U362" s="162"/>
    </row>
    <row r="363" spans="1:21" hidden="1" outlineLevel="1" x14ac:dyDescent="0.25"/>
    <row r="364" spans="1:21" s="17" customFormat="1" hidden="1" outlineLevel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</row>
    <row r="365" spans="1:21" s="17" customFormat="1" hidden="1" outlineLevel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</row>
    <row r="366" spans="1:21" hidden="1" outlineLevel="1" x14ac:dyDescent="0.25"/>
    <row r="367" spans="1:21" hidden="1" outlineLevel="1" x14ac:dyDescent="0.25"/>
    <row r="368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82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2"/>
  <sheetViews>
    <sheetView showGridLines="0" topLeftCell="C9" zoomScale="130" zoomScaleNormal="100" workbookViewId="0">
      <selection activeCell="D369" sqref="D369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4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4" customFormat="1" hidden="1" outlineLevel="1" x14ac:dyDescent="0.2">
      <c r="A5" s="1"/>
      <c r="B5" s="1"/>
      <c r="C5" s="1"/>
      <c r="D5" s="1"/>
      <c r="E5" s="175" t="s">
        <v>140</v>
      </c>
      <c r="F5" s="175" t="s">
        <v>140</v>
      </c>
      <c r="G5" s="175" t="s">
        <v>140</v>
      </c>
      <c r="H5" s="175" t="s">
        <v>140</v>
      </c>
      <c r="I5" s="17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4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4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4" collapsed="1" x14ac:dyDescent="0.2">
      <c r="A9" s="26"/>
    </row>
    <row r="10" spans="1:14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4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9538000</v>
      </c>
      <c r="H12" s="86">
        <v>9569000</v>
      </c>
      <c r="I12" s="86">
        <v>9911000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</row>
    <row r="13" spans="1:14" ht="13.5" x14ac:dyDescent="0.25">
      <c r="A13" s="21" t="s">
        <v>136</v>
      </c>
      <c r="D13" s="91" t="s">
        <v>11</v>
      </c>
      <c r="E13" s="87">
        <v>-26524000</v>
      </c>
      <c r="F13" s="87">
        <v>-6880000</v>
      </c>
      <c r="G13" s="87">
        <v>-6483000</v>
      </c>
      <c r="H13" s="87">
        <v>-6368000</v>
      </c>
      <c r="I13" s="87">
        <v>-6793000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</row>
    <row r="14" spans="1:14" ht="13.5" x14ac:dyDescent="0.25">
      <c r="A14" s="21" t="s">
        <v>128</v>
      </c>
      <c r="D14" s="90" t="s">
        <v>23</v>
      </c>
      <c r="E14" s="86">
        <v>12644000</v>
      </c>
      <c r="F14" s="86">
        <v>3270000</v>
      </c>
      <c r="G14" s="86">
        <v>3055000</v>
      </c>
      <c r="H14" s="86">
        <v>3201000</v>
      </c>
      <c r="I14" s="86">
        <v>3118000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</row>
    <row r="15" spans="1:14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</row>
    <row r="16" spans="1:14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</row>
    <row r="17" spans="1:14" ht="13.5" x14ac:dyDescent="0.25">
      <c r="A17" s="21" t="s">
        <v>129</v>
      </c>
      <c r="D17" s="90" t="s">
        <v>13</v>
      </c>
      <c r="E17" s="110">
        <v>2939000</v>
      </c>
      <c r="F17" s="110">
        <v>2208000</v>
      </c>
      <c r="G17" s="110">
        <v>2301000</v>
      </c>
      <c r="H17" s="110">
        <v>-3604000</v>
      </c>
      <c r="I17" s="110">
        <v>2034000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</row>
    <row r="18" spans="1:14" s="19" customFormat="1" ht="25.5" x14ac:dyDescent="0.2">
      <c r="A18" s="21" t="s">
        <v>130</v>
      </c>
      <c r="D18" s="114" t="s">
        <v>5</v>
      </c>
      <c r="E18" s="119">
        <v>407000</v>
      </c>
      <c r="F18" s="119">
        <v>80000</v>
      </c>
      <c r="G18" s="119">
        <v>86000</v>
      </c>
      <c r="H18" s="119">
        <v>138000</v>
      </c>
      <c r="I18" s="119">
        <v>103000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</row>
    <row r="19" spans="1:14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</row>
    <row r="20" spans="1:14" ht="13.5" x14ac:dyDescent="0.25">
      <c r="A20" s="21" t="s">
        <v>132</v>
      </c>
      <c r="D20" s="93" t="s">
        <v>15</v>
      </c>
      <c r="E20" s="112">
        <v>3150000</v>
      </c>
      <c r="F20" s="138">
        <v>2020000</v>
      </c>
      <c r="G20" s="138">
        <v>2450000</v>
      </c>
      <c r="H20" s="138">
        <v>-3450000</v>
      </c>
      <c r="I20" s="112">
        <v>2130000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</row>
    <row r="21" spans="1:14" ht="13.5" x14ac:dyDescent="0.25">
      <c r="A21" s="21" t="s">
        <v>138</v>
      </c>
      <c r="D21" s="92" t="s">
        <v>16</v>
      </c>
      <c r="E21" s="168">
        <v>-2643000</v>
      </c>
      <c r="F21" s="149">
        <v>-566000</v>
      </c>
      <c r="G21" s="149">
        <v>-753000</v>
      </c>
      <c r="H21" s="168">
        <v>-671000</v>
      </c>
      <c r="I21" s="97">
        <v>-653000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</row>
    <row r="22" spans="1:14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-102000</v>
      </c>
      <c r="H22" s="97">
        <f t="shared" si="0"/>
        <v>-97000</v>
      </c>
      <c r="I22" s="97">
        <f t="shared" si="0"/>
        <v>-74000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</row>
    <row r="23" spans="1:14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1377000</v>
      </c>
      <c r="G23" s="138">
        <v>1595000</v>
      </c>
      <c r="H23" s="112">
        <v>-4218000</v>
      </c>
      <c r="I23" s="96">
        <v>1403000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</row>
    <row r="24" spans="1:14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25" spans="1:14" ht="14.25" thickBot="1" x14ac:dyDescent="0.3">
      <c r="A25" s="23" t="s">
        <v>133</v>
      </c>
      <c r="D25" s="142" t="s">
        <v>19</v>
      </c>
      <c r="E25" s="143">
        <v>0.67718545751633985</v>
      </c>
      <c r="F25" s="143">
        <v>0.67783251231527097</v>
      </c>
      <c r="G25" s="143">
        <v>0.67970224365695109</v>
      </c>
      <c r="H25" s="143">
        <v>0.66548228655031871</v>
      </c>
      <c r="I25" s="143">
        <v>0.68540006053879532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</row>
    <row r="26" spans="1:14" x14ac:dyDescent="0.2">
      <c r="A26" s="23"/>
    </row>
    <row r="31" spans="1:14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102000</v>
      </c>
      <c r="H31" s="97">
        <v>97000</v>
      </c>
      <c r="I31" s="97">
        <v>74000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4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65"/>
  <sheetViews>
    <sheetView showGridLines="0" topLeftCell="E20" zoomScaleNormal="100" zoomScaleSheetLayoutView="100" workbookViewId="0">
      <selection activeCell="V57" sqref="V57"/>
    </sheetView>
  </sheetViews>
  <sheetFormatPr baseColWidth="10" defaultRowHeight="13.5" outlineLevelRow="1" outlineLevelCol="1" x14ac:dyDescent="0.25"/>
  <cols>
    <col min="1" max="1" width="60.6640625" style="5" hidden="1" customWidth="1" outlineLevel="1"/>
    <col min="2" max="2" width="48" style="121" hidden="1" customWidth="1" outlineLevel="1"/>
    <col min="3" max="3" width="40.33203125" style="5" customWidth="1" collapsed="1"/>
    <col min="4" max="4" width="48" style="8" customWidth="1"/>
    <col min="5" max="9" width="12.5" style="12" customWidth="1"/>
    <col min="10" max="14" width="12.5" style="12" hidden="1" customWidth="1" outlineLevel="1"/>
    <col min="15" max="15" width="12" collapsed="1"/>
    <col min="17" max="21" width="12.5" style="203" customWidth="1"/>
    <col min="22" max="16384" width="12" style="5"/>
  </cols>
  <sheetData>
    <row r="1" spans="1:21" customFormat="1" hidden="1" outlineLevel="1" x14ac:dyDescent="0.25">
      <c r="A1" s="25" t="s">
        <v>6</v>
      </c>
      <c r="B1" s="120"/>
      <c r="C1" s="75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Q1" s="203"/>
      <c r="R1" s="203"/>
      <c r="S1" s="203"/>
      <c r="T1" s="203"/>
      <c r="U1" s="203"/>
    </row>
    <row r="2" spans="1:21" customFormat="1" hidden="1" outlineLevel="1" x14ac:dyDescent="0.25">
      <c r="A2" s="25" t="s">
        <v>7</v>
      </c>
      <c r="B2" s="12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Q2" s="203"/>
      <c r="R2" s="203"/>
      <c r="S2" s="203"/>
      <c r="T2" s="203"/>
      <c r="U2" s="203"/>
    </row>
    <row r="3" spans="1:21" customFormat="1" hidden="1" outlineLevel="1" x14ac:dyDescent="0.25">
      <c r="A3" s="25"/>
      <c r="B3" s="12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Q3" s="204"/>
      <c r="R3" s="204"/>
      <c r="S3" s="204"/>
      <c r="T3" s="204"/>
      <c r="U3" s="204"/>
    </row>
    <row r="4" spans="1:21" customFormat="1" hidden="1" outlineLevel="1" x14ac:dyDescent="0.25">
      <c r="A4" s="5"/>
      <c r="B4" s="121"/>
      <c r="C4" s="5"/>
      <c r="D4" s="8"/>
      <c r="E4" s="176" t="s">
        <v>125</v>
      </c>
      <c r="F4" s="176" t="s">
        <v>125</v>
      </c>
      <c r="G4" s="176" t="s">
        <v>125</v>
      </c>
      <c r="H4" s="176" t="s">
        <v>125</v>
      </c>
      <c r="I4" s="176" t="s">
        <v>125</v>
      </c>
      <c r="J4" s="25" t="s">
        <v>140</v>
      </c>
      <c r="K4" s="25" t="s">
        <v>140</v>
      </c>
      <c r="L4" s="25" t="s">
        <v>140</v>
      </c>
      <c r="M4" s="25" t="s">
        <v>140</v>
      </c>
      <c r="N4" s="25" t="s">
        <v>140</v>
      </c>
      <c r="Q4" s="205"/>
      <c r="R4" s="205"/>
      <c r="S4" s="205"/>
      <c r="T4" s="205"/>
      <c r="U4" s="205"/>
    </row>
    <row r="5" spans="1:21" hidden="1" outlineLevel="1" x14ac:dyDescent="0.25">
      <c r="A5" s="75"/>
      <c r="E5" s="153" t="s">
        <v>102</v>
      </c>
      <c r="F5" s="153" t="s">
        <v>41</v>
      </c>
      <c r="G5" s="153" t="s">
        <v>9</v>
      </c>
      <c r="H5" s="153" t="s">
        <v>96</v>
      </c>
      <c r="I5" s="153" t="s">
        <v>97</v>
      </c>
      <c r="J5" s="153" t="s">
        <v>102</v>
      </c>
      <c r="K5" s="153" t="s">
        <v>41</v>
      </c>
      <c r="L5" s="153" t="s">
        <v>9</v>
      </c>
      <c r="M5" s="153" t="s">
        <v>96</v>
      </c>
      <c r="N5" s="153" t="s">
        <v>97</v>
      </c>
      <c r="Q5" s="206"/>
      <c r="R5" s="206"/>
      <c r="S5" s="206"/>
      <c r="T5" s="206"/>
      <c r="U5" s="206"/>
    </row>
    <row r="6" spans="1:21" ht="50.25" hidden="1" customHeight="1" outlineLevel="1" x14ac:dyDescent="0.25">
      <c r="E6" s="26" t="s">
        <v>126</v>
      </c>
      <c r="F6" s="26" t="s">
        <v>127</v>
      </c>
      <c r="G6" s="26" t="s">
        <v>127</v>
      </c>
      <c r="H6" s="26" t="s">
        <v>127</v>
      </c>
      <c r="I6" s="26" t="s">
        <v>127</v>
      </c>
      <c r="J6" s="26" t="s">
        <v>126</v>
      </c>
      <c r="K6" s="26" t="s">
        <v>127</v>
      </c>
      <c r="L6" s="26" t="s">
        <v>127</v>
      </c>
      <c r="M6" s="26" t="s">
        <v>127</v>
      </c>
      <c r="N6" s="26" t="s">
        <v>127</v>
      </c>
      <c r="Q6" s="206"/>
      <c r="R6" s="206"/>
      <c r="S6" s="206"/>
      <c r="T6" s="206"/>
      <c r="U6" s="206"/>
    </row>
    <row r="7" spans="1:21" hidden="1" outlineLevel="1" x14ac:dyDescent="0.25">
      <c r="E7" s="153" t="e">
        <f>#REF!</f>
        <v>#REF!</v>
      </c>
      <c r="F7" s="153" t="e">
        <f>#REF!</f>
        <v>#REF!</v>
      </c>
      <c r="G7" s="153" t="e">
        <f>#REF!</f>
        <v>#REF!</v>
      </c>
      <c r="H7" s="153" t="e">
        <f>#REF!</f>
        <v>#REF!</v>
      </c>
      <c r="I7" s="153" t="e">
        <f>#REF!</f>
        <v>#REF!</v>
      </c>
      <c r="J7" s="153" t="e">
        <f>#REF!</f>
        <v>#REF!</v>
      </c>
      <c r="K7" s="153" t="e">
        <f>#REF!</f>
        <v>#REF!</v>
      </c>
      <c r="L7" s="153" t="e">
        <f>#REF!</f>
        <v>#REF!</v>
      </c>
      <c r="M7" s="153" t="e">
        <f>#REF!</f>
        <v>#REF!</v>
      </c>
      <c r="N7" s="153" t="e">
        <f>#REF!</f>
        <v>#REF!</v>
      </c>
      <c r="Q7" s="206"/>
      <c r="R7" s="206"/>
      <c r="S7" s="206"/>
      <c r="T7" s="206"/>
      <c r="U7" s="206"/>
    </row>
    <row r="8" spans="1:21" collapsed="1" x14ac:dyDescent="0.25"/>
    <row r="9" spans="1:21" s="154" customFormat="1" x14ac:dyDescent="0.25">
      <c r="B9" s="122"/>
      <c r="C9" s="9"/>
      <c r="D9" s="24" t="s">
        <v>42</v>
      </c>
      <c r="E9" s="88">
        <f>2014</f>
        <v>2014</v>
      </c>
      <c r="F9" s="88" t="s">
        <v>106</v>
      </c>
      <c r="G9" s="88" t="s">
        <v>105</v>
      </c>
      <c r="H9" s="88" t="s">
        <v>104</v>
      </c>
      <c r="I9" s="88" t="s">
        <v>103</v>
      </c>
      <c r="J9" s="88">
        <f>2013</f>
        <v>2013</v>
      </c>
      <c r="K9" s="88" t="s">
        <v>98</v>
      </c>
      <c r="L9" s="88" t="s">
        <v>99</v>
      </c>
      <c r="M9" s="88" t="s">
        <v>100</v>
      </c>
      <c r="N9" s="88" t="s">
        <v>101</v>
      </c>
      <c r="Q9" s="207">
        <f>2014</f>
        <v>2014</v>
      </c>
      <c r="R9" s="207" t="s">
        <v>106</v>
      </c>
      <c r="S9" s="207" t="s">
        <v>105</v>
      </c>
      <c r="T9" s="207" t="s">
        <v>104</v>
      </c>
      <c r="U9" s="207" t="s">
        <v>103</v>
      </c>
    </row>
    <row r="10" spans="1:21" x14ac:dyDescent="0.25">
      <c r="C10" s="18"/>
      <c r="D10" s="226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Q10" s="208"/>
      <c r="R10" s="208"/>
      <c r="S10" s="208"/>
      <c r="T10" s="208"/>
      <c r="U10" s="208"/>
    </row>
    <row r="11" spans="1:21" x14ac:dyDescent="0.25">
      <c r="A11" s="25" t="s">
        <v>144</v>
      </c>
      <c r="B11" s="124" t="s">
        <v>217</v>
      </c>
      <c r="C11" s="69" t="s">
        <v>243</v>
      </c>
      <c r="D11" s="100" t="s">
        <v>20</v>
      </c>
      <c r="E11" s="102">
        <v>28570000</v>
      </c>
      <c r="F11" s="102">
        <v>7471000</v>
      </c>
      <c r="G11" s="102">
        <v>7227000</v>
      </c>
      <c r="H11" s="102">
        <v>6977000</v>
      </c>
      <c r="I11" s="102">
        <v>6895000</v>
      </c>
      <c r="J11" s="98">
        <v>27910000</v>
      </c>
      <c r="K11" s="98">
        <v>6957000</v>
      </c>
      <c r="L11" s="98">
        <v>6895000</v>
      </c>
      <c r="M11" s="98">
        <v>7034000</v>
      </c>
      <c r="N11" s="98">
        <v>7024000</v>
      </c>
      <c r="Q11" s="209">
        <f>'PF pro forma'!E11-'Histo-Pôles '!E11</f>
        <v>26000</v>
      </c>
      <c r="R11" s="209">
        <f>'PF pro forma'!F11-'Histo-Pôles '!F11</f>
        <v>5000</v>
      </c>
      <c r="S11" s="209">
        <f>'PF pro forma'!G11-'Histo-Pôles '!G11</f>
        <v>-9000</v>
      </c>
      <c r="T11" s="209">
        <f>'PF pro forma'!H11-'Histo-Pôles '!H11</f>
        <v>21000</v>
      </c>
      <c r="U11" s="209">
        <f>'PF pro forma'!I11-'Histo-Pôles '!I11</f>
        <v>9000</v>
      </c>
    </row>
    <row r="12" spans="1:21" x14ac:dyDescent="0.25">
      <c r="A12" s="25" t="s">
        <v>145</v>
      </c>
      <c r="B12" s="124" t="s">
        <v>217</v>
      </c>
      <c r="C12" s="69" t="s">
        <v>243</v>
      </c>
      <c r="D12" s="106" t="s">
        <v>11</v>
      </c>
      <c r="E12" s="107">
        <v>-17828000</v>
      </c>
      <c r="F12" s="107">
        <v>-4799000</v>
      </c>
      <c r="G12" s="107">
        <v>-4478000</v>
      </c>
      <c r="H12" s="107">
        <v>-4307000</v>
      </c>
      <c r="I12" s="107">
        <v>-4244000</v>
      </c>
      <c r="J12" s="107">
        <v>-17522000</v>
      </c>
      <c r="K12" s="107">
        <v>-4556000</v>
      </c>
      <c r="L12" s="107">
        <v>-4344000</v>
      </c>
      <c r="M12" s="107">
        <v>-4340000</v>
      </c>
      <c r="N12" s="107">
        <v>-4282000</v>
      </c>
      <c r="Q12" s="210">
        <f>'PF pro forma'!E12-'Histo-Pôles '!E12</f>
        <v>-9000</v>
      </c>
      <c r="R12" s="210">
        <f>'PF pro forma'!F12-'Histo-Pôles '!F12</f>
        <v>100000</v>
      </c>
      <c r="S12" s="210">
        <f>'PF pro forma'!G12-'Histo-Pôles '!G12</f>
        <v>101000</v>
      </c>
      <c r="T12" s="210">
        <f>'PF pro forma'!H12-'Histo-Pôles '!H12</f>
        <v>100000</v>
      </c>
      <c r="U12" s="210">
        <f>'PF pro forma'!I12-'Histo-Pôles '!I12</f>
        <v>-310000</v>
      </c>
    </row>
    <row r="13" spans="1:21" x14ac:dyDescent="0.25">
      <c r="A13" s="25" t="s">
        <v>146</v>
      </c>
      <c r="B13" s="124" t="s">
        <v>217</v>
      </c>
      <c r="C13" s="69" t="s">
        <v>243</v>
      </c>
      <c r="D13" s="100" t="s">
        <v>23</v>
      </c>
      <c r="E13" s="102">
        <v>10742000</v>
      </c>
      <c r="F13" s="102">
        <v>2672000</v>
      </c>
      <c r="G13" s="102">
        <v>2749000</v>
      </c>
      <c r="H13" s="102">
        <v>2670000</v>
      </c>
      <c r="I13" s="102">
        <v>2651000</v>
      </c>
      <c r="J13" s="102">
        <v>10388000</v>
      </c>
      <c r="K13" s="102">
        <v>2401000</v>
      </c>
      <c r="L13" s="102">
        <v>2551000</v>
      </c>
      <c r="M13" s="102">
        <v>2694000</v>
      </c>
      <c r="N13" s="102">
        <v>2742000</v>
      </c>
      <c r="Q13" s="209">
        <f>'PF pro forma'!E13-'Histo-Pôles '!E13</f>
        <v>17000</v>
      </c>
      <c r="R13" s="209">
        <f>'PF pro forma'!F13-'Histo-Pôles '!F13</f>
        <v>105000</v>
      </c>
      <c r="S13" s="209">
        <f>'PF pro forma'!G13-'Histo-Pôles '!G13</f>
        <v>92000</v>
      </c>
      <c r="T13" s="209">
        <f>'PF pro forma'!H13-'Histo-Pôles '!H13</f>
        <v>121000</v>
      </c>
      <c r="U13" s="209">
        <f>'PF pro forma'!I13-'Histo-Pôles '!I13</f>
        <v>-301000</v>
      </c>
    </row>
    <row r="14" spans="1:21" x14ac:dyDescent="0.25">
      <c r="A14" s="25" t="s">
        <v>147</v>
      </c>
      <c r="B14" s="124" t="s">
        <v>217</v>
      </c>
      <c r="C14" s="69" t="s">
        <v>243</v>
      </c>
      <c r="D14" s="106" t="s">
        <v>12</v>
      </c>
      <c r="E14" s="107">
        <v>-3580000</v>
      </c>
      <c r="F14" s="107">
        <v>-945000</v>
      </c>
      <c r="G14" s="107">
        <v>-843000</v>
      </c>
      <c r="H14" s="107">
        <v>-824000</v>
      </c>
      <c r="I14" s="107">
        <v>-968000</v>
      </c>
      <c r="J14" s="107">
        <v>-3279000</v>
      </c>
      <c r="K14" s="107">
        <v>-864000</v>
      </c>
      <c r="L14" s="107">
        <v>-753000</v>
      </c>
      <c r="M14" s="107">
        <v>-840000</v>
      </c>
      <c r="N14" s="107">
        <v>-822000</v>
      </c>
      <c r="Q14" s="210">
        <f>'PF pro forma'!E14-'Histo-Pôles '!E14</f>
        <v>-1000</v>
      </c>
      <c r="R14" s="210">
        <f>'PF pro forma'!F14-'Histo-Pôles '!F14</f>
        <v>0</v>
      </c>
      <c r="S14" s="210">
        <f>'PF pro forma'!G14-'Histo-Pôles '!G14</f>
        <v>0</v>
      </c>
      <c r="T14" s="210">
        <f>'PF pro forma'!H14-'Histo-Pôles '!H14</f>
        <v>-1000</v>
      </c>
      <c r="U14" s="210">
        <f>'PF pro forma'!I14-'Histo-Pôles '!I14</f>
        <v>0</v>
      </c>
    </row>
    <row r="15" spans="1:21" x14ac:dyDescent="0.25">
      <c r="A15" s="25" t="s">
        <v>148</v>
      </c>
      <c r="B15" s="124" t="s">
        <v>217</v>
      </c>
      <c r="C15" s="69" t="s">
        <v>243</v>
      </c>
      <c r="D15" s="100" t="s">
        <v>13</v>
      </c>
      <c r="E15" s="102">
        <v>7162000</v>
      </c>
      <c r="F15" s="102">
        <v>1727000</v>
      </c>
      <c r="G15" s="102">
        <v>1906000</v>
      </c>
      <c r="H15" s="102">
        <v>1846000</v>
      </c>
      <c r="I15" s="102">
        <v>1683000</v>
      </c>
      <c r="J15" s="102">
        <v>7109000</v>
      </c>
      <c r="K15" s="102">
        <v>1537000</v>
      </c>
      <c r="L15" s="102">
        <v>1798000</v>
      </c>
      <c r="M15" s="102">
        <v>1854000</v>
      </c>
      <c r="N15" s="102">
        <v>1920000</v>
      </c>
      <c r="Q15" s="209">
        <f>'PF pro forma'!E15-'Histo-Pôles '!E15</f>
        <v>16000</v>
      </c>
      <c r="R15" s="209">
        <f>'PF pro forma'!F15-'Histo-Pôles '!F15</f>
        <v>105000</v>
      </c>
      <c r="S15" s="209">
        <f>'PF pro forma'!G15-'Histo-Pôles '!G15</f>
        <v>92000</v>
      </c>
      <c r="T15" s="209">
        <f>'PF pro forma'!H15-'Histo-Pôles '!H15</f>
        <v>120000</v>
      </c>
      <c r="U15" s="209">
        <f>'PF pro forma'!I15-'Histo-Pôles '!I15</f>
        <v>-301000</v>
      </c>
    </row>
    <row r="16" spans="1:21" x14ac:dyDescent="0.25">
      <c r="A16" s="165" t="s">
        <v>153</v>
      </c>
      <c r="B16" s="124" t="s">
        <v>217</v>
      </c>
      <c r="C16" s="69" t="s">
        <v>243</v>
      </c>
      <c r="D16" s="106" t="s">
        <v>35</v>
      </c>
      <c r="E16" s="107">
        <v>357000</v>
      </c>
      <c r="F16" s="107">
        <v>89000</v>
      </c>
      <c r="G16" s="107">
        <v>81000</v>
      </c>
      <c r="H16" s="107">
        <v>90000</v>
      </c>
      <c r="I16" s="107">
        <v>97000</v>
      </c>
      <c r="J16" s="107">
        <v>358000</v>
      </c>
      <c r="K16" s="107">
        <v>55000</v>
      </c>
      <c r="L16" s="107">
        <v>95000</v>
      </c>
      <c r="M16" s="107">
        <v>111000</v>
      </c>
      <c r="N16" s="107">
        <v>97000</v>
      </c>
      <c r="Q16" s="210">
        <f>'PF pro forma'!E16-'Histo-Pôles '!E16</f>
        <v>-1000</v>
      </c>
      <c r="R16" s="210">
        <f>'PF pro forma'!F16-'Histo-Pôles '!F16</f>
        <v>2000</v>
      </c>
      <c r="S16" s="210">
        <f>'PF pro forma'!G16-'Histo-Pôles '!G16</f>
        <v>0</v>
      </c>
      <c r="T16" s="210">
        <f>'PF pro forma'!H16-'Histo-Pôles '!H16</f>
        <v>2000</v>
      </c>
      <c r="U16" s="210">
        <f>'PF pro forma'!I16-'Histo-Pôles '!I16</f>
        <v>-5000</v>
      </c>
    </row>
    <row r="17" spans="1:21" x14ac:dyDescent="0.25">
      <c r="A17" s="25" t="s">
        <v>154</v>
      </c>
      <c r="B17" s="124" t="s">
        <v>217</v>
      </c>
      <c r="C17" s="69" t="s">
        <v>243</v>
      </c>
      <c r="D17" s="78" t="s">
        <v>14</v>
      </c>
      <c r="E17" s="107">
        <v>22000</v>
      </c>
      <c r="F17" s="107">
        <v>-10000</v>
      </c>
      <c r="G17" s="107">
        <v>21000</v>
      </c>
      <c r="H17" s="107">
        <v>10000</v>
      </c>
      <c r="I17" s="107">
        <v>1000</v>
      </c>
      <c r="J17" s="107">
        <v>109000</v>
      </c>
      <c r="K17" s="107">
        <v>-19000</v>
      </c>
      <c r="L17" s="107">
        <v>0</v>
      </c>
      <c r="M17" s="107">
        <v>120000</v>
      </c>
      <c r="N17" s="107">
        <v>8000</v>
      </c>
      <c r="Q17" s="210">
        <f>'PF pro forma'!E17-'Histo-Pôles '!E17</f>
        <v>1000</v>
      </c>
      <c r="R17" s="210">
        <f>'PF pro forma'!F17-'Histo-Pôles '!F17</f>
        <v>1000</v>
      </c>
      <c r="S17" s="210">
        <f>'PF pro forma'!G17-'Histo-Pôles '!G17</f>
        <v>0</v>
      </c>
      <c r="T17" s="210">
        <f>'PF pro forma'!H17-'Histo-Pôles '!H17</f>
        <v>0</v>
      </c>
      <c r="U17" s="210">
        <f>'PF pro forma'!I17-'Histo-Pôles '!I17</f>
        <v>0</v>
      </c>
    </row>
    <row r="18" spans="1:21" x14ac:dyDescent="0.25">
      <c r="A18" s="25" t="s">
        <v>141</v>
      </c>
      <c r="B18" s="124" t="s">
        <v>217</v>
      </c>
      <c r="C18" s="69" t="s">
        <v>243</v>
      </c>
      <c r="D18" s="100" t="s">
        <v>25</v>
      </c>
      <c r="E18" s="102">
        <v>7541000</v>
      </c>
      <c r="F18" s="102">
        <v>1806000</v>
      </c>
      <c r="G18" s="102">
        <v>2008000</v>
      </c>
      <c r="H18" s="102">
        <v>1946000</v>
      </c>
      <c r="I18" s="102">
        <v>1781000</v>
      </c>
      <c r="J18" s="102">
        <v>7576000</v>
      </c>
      <c r="K18" s="102">
        <v>1573000</v>
      </c>
      <c r="L18" s="102">
        <v>1893000</v>
      </c>
      <c r="M18" s="102">
        <v>2085000</v>
      </c>
      <c r="N18" s="102">
        <v>2025000</v>
      </c>
      <c r="Q18" s="209">
        <f>'PF pro forma'!E18-'Histo-Pôles '!E18</f>
        <v>16000</v>
      </c>
      <c r="R18" s="209">
        <f>'PF pro forma'!F18-'Histo-Pôles '!F18</f>
        <v>108000</v>
      </c>
      <c r="S18" s="209">
        <f>'PF pro forma'!G18-'Histo-Pôles '!G18</f>
        <v>92000</v>
      </c>
      <c r="T18" s="209">
        <f>'PF pro forma'!H18-'Histo-Pôles '!H18</f>
        <v>122000</v>
      </c>
      <c r="U18" s="209">
        <f>'PF pro forma'!I18-'Histo-Pôles '!I18</f>
        <v>-306000</v>
      </c>
    </row>
    <row r="19" spans="1:21" s="9" customFormat="1" ht="6" customHeight="1" x14ac:dyDescent="0.25">
      <c r="B19" s="125"/>
      <c r="C19" s="6"/>
      <c r="D19" s="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Q19" s="211">
        <f>'PF pro forma'!E19-'Histo-Pôles '!E19</f>
        <v>0</v>
      </c>
      <c r="R19" s="211">
        <f>'PF pro forma'!F19-'Histo-Pôles '!F19</f>
        <v>0</v>
      </c>
      <c r="S19" s="211">
        <f>'PF pro forma'!G19-'Histo-Pôles '!G19</f>
        <v>0</v>
      </c>
      <c r="T19" s="211">
        <f>'PF pro forma'!H19-'Histo-Pôles '!H19</f>
        <v>0</v>
      </c>
      <c r="U19" s="211">
        <f>'PF pro forma'!I19-'Histo-Pôles '!I19</f>
        <v>0</v>
      </c>
    </row>
    <row r="20" spans="1:21" x14ac:dyDescent="0.25">
      <c r="C20" s="113" t="s">
        <v>206</v>
      </c>
      <c r="D20" s="106" t="str">
        <f>"Fonds propres alloués (Md€, sur la période cumulée) "</f>
        <v xml:space="preserve">Fonds propres alloués (Md€, sur la période cumulée) </v>
      </c>
      <c r="E20" s="136" t="e">
        <f>#REF!</f>
        <v>#REF!</v>
      </c>
      <c r="F20" s="136" t="e">
        <f>#REF!</f>
        <v>#REF!</v>
      </c>
      <c r="G20" s="99" t="e">
        <f>#REF!</f>
        <v>#REF!</v>
      </c>
      <c r="H20" s="99" t="e">
        <f>#REF!</f>
        <v>#REF!</v>
      </c>
      <c r="I20" s="99" t="e">
        <f>#REF!</f>
        <v>#REF!</v>
      </c>
      <c r="J20" s="99" t="e">
        <f>#REF!</f>
        <v>#REF!</v>
      </c>
      <c r="K20" s="99" t="e">
        <f>#REF!</f>
        <v>#REF!</v>
      </c>
      <c r="L20" s="99" t="e">
        <f>#REF!</f>
        <v>#REF!</v>
      </c>
      <c r="M20" s="99" t="e">
        <f>#REF!</f>
        <v>#REF!</v>
      </c>
      <c r="N20" s="136" t="e">
        <f>#REF!</f>
        <v>#REF!</v>
      </c>
      <c r="Q20" s="212" t="e">
        <f>'PF pro forma'!E20-'Histo-Pôles '!E20</f>
        <v>#REF!</v>
      </c>
      <c r="R20" s="212" t="e">
        <f>'PF pro forma'!F20-'Histo-Pôles '!F20</f>
        <v>#REF!</v>
      </c>
      <c r="S20" s="213" t="e">
        <f>'PF pro forma'!G20-'Histo-Pôles '!G20</f>
        <v>#REF!</v>
      </c>
      <c r="T20" s="213" t="e">
        <f>'PF pro forma'!H20-'Histo-Pôles '!H20</f>
        <v>#REF!</v>
      </c>
      <c r="U20" s="213" t="e">
        <f>'PF pro forma'!I20-'Histo-Pôles '!I20</f>
        <v>#REF!</v>
      </c>
    </row>
    <row r="21" spans="1:21" x14ac:dyDescent="0.25">
      <c r="C21" s="113"/>
      <c r="D21" s="106"/>
      <c r="E21" s="99"/>
      <c r="F21" s="99"/>
      <c r="G21" s="99"/>
      <c r="H21" s="99"/>
      <c r="I21" s="99"/>
      <c r="J21" s="99"/>
      <c r="K21" s="99"/>
      <c r="L21" s="99"/>
      <c r="M21" s="99"/>
      <c r="N21" s="99"/>
      <c r="Q21" s="213"/>
      <c r="R21" s="213"/>
      <c r="S21" s="213"/>
      <c r="T21" s="213"/>
      <c r="U21" s="213"/>
    </row>
    <row r="22" spans="1:21" s="154" customFormat="1" x14ac:dyDescent="0.25">
      <c r="B22" s="122"/>
      <c r="C22" s="9"/>
      <c r="D22" s="24" t="s">
        <v>42</v>
      </c>
      <c r="E22" s="88">
        <f>2014</f>
        <v>2014</v>
      </c>
      <c r="F22" s="88" t="s">
        <v>106</v>
      </c>
      <c r="G22" s="88" t="s">
        <v>105</v>
      </c>
      <c r="H22" s="88" t="s">
        <v>104</v>
      </c>
      <c r="I22" s="88" t="s">
        <v>103</v>
      </c>
      <c r="J22" s="88">
        <f>2013</f>
        <v>2013</v>
      </c>
      <c r="K22" s="88" t="s">
        <v>98</v>
      </c>
      <c r="L22" s="88" t="s">
        <v>99</v>
      </c>
      <c r="M22" s="88" t="s">
        <v>100</v>
      </c>
      <c r="N22" s="88" t="s">
        <v>101</v>
      </c>
      <c r="Q22" s="207">
        <f>2014</f>
        <v>2014</v>
      </c>
      <c r="R22" s="207" t="s">
        <v>106</v>
      </c>
      <c r="S22" s="207" t="s">
        <v>105</v>
      </c>
      <c r="T22" s="207" t="s">
        <v>104</v>
      </c>
      <c r="U22" s="207" t="s">
        <v>103</v>
      </c>
    </row>
    <row r="23" spans="1:21" x14ac:dyDescent="0.25">
      <c r="C23" s="18"/>
      <c r="D23" s="226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  <c r="Q23" s="208"/>
      <c r="R23" s="208"/>
      <c r="S23" s="208"/>
      <c r="T23" s="208"/>
      <c r="U23" s="208"/>
    </row>
    <row r="24" spans="1:21" x14ac:dyDescent="0.25">
      <c r="A24" s="25" t="s">
        <v>149</v>
      </c>
      <c r="B24" s="124" t="s">
        <v>217</v>
      </c>
      <c r="C24" s="69" t="s">
        <v>206</v>
      </c>
      <c r="D24" s="100" t="s">
        <v>20</v>
      </c>
      <c r="E24" s="102">
        <v>28513000</v>
      </c>
      <c r="F24" s="102">
        <v>7464000</v>
      </c>
      <c r="G24" s="102">
        <v>7182000</v>
      </c>
      <c r="H24" s="102">
        <v>6973000</v>
      </c>
      <c r="I24" s="102">
        <v>6894000</v>
      </c>
      <c r="J24" s="98">
        <v>27977000</v>
      </c>
      <c r="K24" s="98">
        <v>6961000</v>
      </c>
      <c r="L24" s="98">
        <v>6904000</v>
      </c>
      <c r="M24" s="98">
        <v>7079000</v>
      </c>
      <c r="N24" s="98">
        <v>7033000</v>
      </c>
      <c r="Q24" s="209">
        <f>'PF pro forma'!E24-'Histo-Pôles '!E24</f>
        <v>26000</v>
      </c>
      <c r="R24" s="209">
        <f>'PF pro forma'!F24-'Histo-Pôles '!F24</f>
        <v>5000</v>
      </c>
      <c r="S24" s="209">
        <f>'PF pro forma'!G24-'Histo-Pôles '!G24</f>
        <v>-9000</v>
      </c>
      <c r="T24" s="209">
        <f>'PF pro forma'!H24-'Histo-Pôles '!H24</f>
        <v>21000</v>
      </c>
      <c r="U24" s="209">
        <f>'PF pro forma'!I24-'Histo-Pôles '!I24</f>
        <v>9000</v>
      </c>
    </row>
    <row r="25" spans="1:21" x14ac:dyDescent="0.25">
      <c r="A25" s="25" t="s">
        <v>145</v>
      </c>
      <c r="B25" s="124" t="s">
        <v>217</v>
      </c>
      <c r="C25" s="69" t="s">
        <v>206</v>
      </c>
      <c r="D25" s="106" t="s">
        <v>11</v>
      </c>
      <c r="E25" s="107">
        <v>-17828000</v>
      </c>
      <c r="F25" s="107">
        <v>-4799000</v>
      </c>
      <c r="G25" s="107">
        <v>-4478000</v>
      </c>
      <c r="H25" s="107">
        <v>-4307000</v>
      </c>
      <c r="I25" s="107">
        <v>-4244000</v>
      </c>
      <c r="J25" s="107">
        <v>-17522000</v>
      </c>
      <c r="K25" s="107">
        <v>-4556000</v>
      </c>
      <c r="L25" s="107">
        <v>-4344000</v>
      </c>
      <c r="M25" s="107">
        <v>-4340000</v>
      </c>
      <c r="N25" s="107">
        <v>-4282000</v>
      </c>
      <c r="Q25" s="210">
        <f>'PF pro forma'!E25-'Histo-Pôles '!E25</f>
        <v>-9000</v>
      </c>
      <c r="R25" s="210">
        <f>'PF pro forma'!F25-'Histo-Pôles '!F25</f>
        <v>100000</v>
      </c>
      <c r="S25" s="210">
        <f>'PF pro forma'!G25-'Histo-Pôles '!G25</f>
        <v>101000</v>
      </c>
      <c r="T25" s="210">
        <f>'PF pro forma'!H25-'Histo-Pôles '!H25</f>
        <v>100000</v>
      </c>
      <c r="U25" s="210">
        <f>'PF pro forma'!I25-'Histo-Pôles '!I25</f>
        <v>-310000</v>
      </c>
    </row>
    <row r="26" spans="1:21" x14ac:dyDescent="0.25">
      <c r="A26" s="25" t="s">
        <v>150</v>
      </c>
      <c r="B26" s="124" t="s">
        <v>217</v>
      </c>
      <c r="C26" s="69" t="s">
        <v>206</v>
      </c>
      <c r="D26" s="100" t="s">
        <v>23</v>
      </c>
      <c r="E26" s="102">
        <v>10685000</v>
      </c>
      <c r="F26" s="102">
        <v>2665000</v>
      </c>
      <c r="G26" s="102">
        <v>2704000</v>
      </c>
      <c r="H26" s="102">
        <v>2666000</v>
      </c>
      <c r="I26" s="102">
        <v>2650000</v>
      </c>
      <c r="J26" s="102">
        <v>10455000</v>
      </c>
      <c r="K26" s="102">
        <v>2405000</v>
      </c>
      <c r="L26" s="102">
        <v>2560000</v>
      </c>
      <c r="M26" s="102">
        <v>2739000</v>
      </c>
      <c r="N26" s="102">
        <v>2751000</v>
      </c>
      <c r="Q26" s="209">
        <f>'PF pro forma'!E26-'Histo-Pôles '!E26</f>
        <v>17000</v>
      </c>
      <c r="R26" s="209">
        <f>'PF pro forma'!F26-'Histo-Pôles '!F26</f>
        <v>105000</v>
      </c>
      <c r="S26" s="209">
        <f>'PF pro forma'!G26-'Histo-Pôles '!G26</f>
        <v>92000</v>
      </c>
      <c r="T26" s="209">
        <f>'PF pro forma'!H26-'Histo-Pôles '!H26</f>
        <v>121000</v>
      </c>
      <c r="U26" s="209">
        <f>'PF pro forma'!I26-'Histo-Pôles '!I26</f>
        <v>-301000</v>
      </c>
    </row>
    <row r="27" spans="1:21" x14ac:dyDescent="0.25">
      <c r="A27" s="25" t="s">
        <v>147</v>
      </c>
      <c r="B27" s="124" t="s">
        <v>217</v>
      </c>
      <c r="C27" s="69" t="s">
        <v>206</v>
      </c>
      <c r="D27" s="106" t="s">
        <v>12</v>
      </c>
      <c r="E27" s="107">
        <v>-3580000</v>
      </c>
      <c r="F27" s="107">
        <v>-945000</v>
      </c>
      <c r="G27" s="107">
        <v>-843000</v>
      </c>
      <c r="H27" s="107">
        <v>-824000</v>
      </c>
      <c r="I27" s="107">
        <v>-968000</v>
      </c>
      <c r="J27" s="107">
        <v>-3279000</v>
      </c>
      <c r="K27" s="107">
        <v>-864000</v>
      </c>
      <c r="L27" s="107">
        <v>-753000</v>
      </c>
      <c r="M27" s="107">
        <v>-840000</v>
      </c>
      <c r="N27" s="107">
        <v>-822000</v>
      </c>
      <c r="Q27" s="210">
        <f>'PF pro forma'!E27-'Histo-Pôles '!E27</f>
        <v>-1000</v>
      </c>
      <c r="R27" s="210">
        <f>'PF pro forma'!F27-'Histo-Pôles '!F27</f>
        <v>0</v>
      </c>
      <c r="S27" s="210">
        <f>'PF pro forma'!G27-'Histo-Pôles '!G27</f>
        <v>0</v>
      </c>
      <c r="T27" s="210">
        <f>'PF pro forma'!H27-'Histo-Pôles '!H27</f>
        <v>-1000</v>
      </c>
      <c r="U27" s="210">
        <f>'PF pro forma'!I27-'Histo-Pôles '!I27</f>
        <v>0</v>
      </c>
    </row>
    <row r="28" spans="1:21" x14ac:dyDescent="0.25">
      <c r="A28" s="25" t="s">
        <v>151</v>
      </c>
      <c r="B28" s="124" t="s">
        <v>217</v>
      </c>
      <c r="C28" s="69" t="s">
        <v>206</v>
      </c>
      <c r="D28" s="100" t="s">
        <v>13</v>
      </c>
      <c r="E28" s="102">
        <v>7105000</v>
      </c>
      <c r="F28" s="102">
        <v>1720000</v>
      </c>
      <c r="G28" s="102">
        <v>1861000</v>
      </c>
      <c r="H28" s="102">
        <v>1842000</v>
      </c>
      <c r="I28" s="102">
        <v>1682000</v>
      </c>
      <c r="J28" s="102">
        <v>7176000</v>
      </c>
      <c r="K28" s="102">
        <v>1541000</v>
      </c>
      <c r="L28" s="102">
        <v>1807000</v>
      </c>
      <c r="M28" s="102">
        <v>1899000</v>
      </c>
      <c r="N28" s="102">
        <v>1929000</v>
      </c>
      <c r="Q28" s="209">
        <f>'PF pro forma'!E28-'Histo-Pôles '!E28</f>
        <v>16000</v>
      </c>
      <c r="R28" s="209">
        <f>'PF pro forma'!F28-'Histo-Pôles '!F28</f>
        <v>105000</v>
      </c>
      <c r="S28" s="209">
        <f>'PF pro forma'!G28-'Histo-Pôles '!G28</f>
        <v>92000</v>
      </c>
      <c r="T28" s="209">
        <f>'PF pro forma'!H28-'Histo-Pôles '!H28</f>
        <v>120000</v>
      </c>
      <c r="U28" s="209">
        <f>'PF pro forma'!I28-'Histo-Pôles '!I28</f>
        <v>-301000</v>
      </c>
    </row>
    <row r="29" spans="1:21" x14ac:dyDescent="0.25">
      <c r="A29" s="165" t="s">
        <v>153</v>
      </c>
      <c r="B29" s="124" t="s">
        <v>217</v>
      </c>
      <c r="C29" s="69" t="s">
        <v>206</v>
      </c>
      <c r="D29" s="106" t="s">
        <v>35</v>
      </c>
      <c r="E29" s="107">
        <v>357000</v>
      </c>
      <c r="F29" s="107">
        <v>89000</v>
      </c>
      <c r="G29" s="107">
        <v>81000</v>
      </c>
      <c r="H29" s="107">
        <v>90000</v>
      </c>
      <c r="I29" s="107">
        <v>97000</v>
      </c>
      <c r="J29" s="107">
        <v>358000</v>
      </c>
      <c r="K29" s="107">
        <v>55000</v>
      </c>
      <c r="L29" s="107">
        <v>95000</v>
      </c>
      <c r="M29" s="107">
        <v>111000</v>
      </c>
      <c r="N29" s="107">
        <v>97000</v>
      </c>
      <c r="Q29" s="210">
        <f>'PF pro forma'!E29-'Histo-Pôles '!E29</f>
        <v>-1000</v>
      </c>
      <c r="R29" s="210">
        <f>'PF pro forma'!F29-'Histo-Pôles '!F29</f>
        <v>2000</v>
      </c>
      <c r="S29" s="210">
        <f>'PF pro forma'!G29-'Histo-Pôles '!G29</f>
        <v>0</v>
      </c>
      <c r="T29" s="210">
        <f>'PF pro forma'!H29-'Histo-Pôles '!H29</f>
        <v>2000</v>
      </c>
      <c r="U29" s="210">
        <f>'PF pro forma'!I29-'Histo-Pôles '!I29</f>
        <v>-5000</v>
      </c>
    </row>
    <row r="30" spans="1:21" x14ac:dyDescent="0.25">
      <c r="A30" s="25" t="s">
        <v>154</v>
      </c>
      <c r="B30" s="124" t="s">
        <v>217</v>
      </c>
      <c r="C30" s="69" t="s">
        <v>206</v>
      </c>
      <c r="D30" s="78" t="s">
        <v>14</v>
      </c>
      <c r="E30" s="107">
        <v>22000</v>
      </c>
      <c r="F30" s="107">
        <v>-10000</v>
      </c>
      <c r="G30" s="107">
        <v>21000</v>
      </c>
      <c r="H30" s="107">
        <v>10000</v>
      </c>
      <c r="I30" s="107">
        <v>1000</v>
      </c>
      <c r="J30" s="107">
        <v>109000</v>
      </c>
      <c r="K30" s="107">
        <v>-19000</v>
      </c>
      <c r="L30" s="107">
        <v>0</v>
      </c>
      <c r="M30" s="107">
        <v>120000</v>
      </c>
      <c r="N30" s="107">
        <v>8000</v>
      </c>
      <c r="Q30" s="210">
        <f>'PF pro forma'!E30-'Histo-Pôles '!E30</f>
        <v>1000</v>
      </c>
      <c r="R30" s="210">
        <f>'PF pro forma'!F30-'Histo-Pôles '!F30</f>
        <v>1000</v>
      </c>
      <c r="S30" s="210">
        <f>'PF pro forma'!G30-'Histo-Pôles '!G30</f>
        <v>0</v>
      </c>
      <c r="T30" s="210">
        <f>'PF pro forma'!H30-'Histo-Pôles '!H30</f>
        <v>0</v>
      </c>
      <c r="U30" s="210">
        <f>'PF pro forma'!I30-'Histo-Pôles '!I30</f>
        <v>0</v>
      </c>
    </row>
    <row r="31" spans="1:21" x14ac:dyDescent="0.25">
      <c r="A31" s="25" t="s">
        <v>142</v>
      </c>
      <c r="B31" s="124" t="s">
        <v>217</v>
      </c>
      <c r="C31" s="69" t="s">
        <v>206</v>
      </c>
      <c r="D31" s="100" t="s">
        <v>25</v>
      </c>
      <c r="E31" s="102">
        <v>7484000</v>
      </c>
      <c r="F31" s="102">
        <v>1799000</v>
      </c>
      <c r="G31" s="102">
        <v>1963000</v>
      </c>
      <c r="H31" s="102">
        <v>1942000</v>
      </c>
      <c r="I31" s="102">
        <v>1780000</v>
      </c>
      <c r="J31" s="102">
        <v>7643000</v>
      </c>
      <c r="K31" s="102">
        <v>1577000</v>
      </c>
      <c r="L31" s="102">
        <v>1902000</v>
      </c>
      <c r="M31" s="102">
        <v>2130000</v>
      </c>
      <c r="N31" s="102">
        <v>2034000</v>
      </c>
      <c r="Q31" s="209">
        <f>'PF pro forma'!E31-'Histo-Pôles '!E31</f>
        <v>16000</v>
      </c>
      <c r="R31" s="209">
        <f>'PF pro forma'!F31-'Histo-Pôles '!F31</f>
        <v>108000</v>
      </c>
      <c r="S31" s="209">
        <f>'PF pro forma'!G31-'Histo-Pôles '!G31</f>
        <v>92000</v>
      </c>
      <c r="T31" s="209">
        <f>'PF pro forma'!H31-'Histo-Pôles '!H31</f>
        <v>122000</v>
      </c>
      <c r="U31" s="209">
        <f>'PF pro forma'!I31-'Histo-Pôles '!I31</f>
        <v>-306000</v>
      </c>
    </row>
    <row r="32" spans="1:21" s="9" customFormat="1" ht="6" customHeight="1" x14ac:dyDescent="0.25">
      <c r="B32" s="125"/>
      <c r="C32" s="6"/>
      <c r="D32" s="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Q32" s="211">
        <f>'PF pro forma'!E32-'Histo-Pôles '!E32</f>
        <v>0</v>
      </c>
      <c r="R32" s="211">
        <f>'PF pro forma'!F32-'Histo-Pôles '!F32</f>
        <v>0</v>
      </c>
      <c r="S32" s="211">
        <f>'PF pro forma'!G32-'Histo-Pôles '!G32</f>
        <v>0</v>
      </c>
      <c r="T32" s="211">
        <f>'PF pro forma'!H32-'Histo-Pôles '!H32</f>
        <v>0</v>
      </c>
      <c r="U32" s="211">
        <f>'PF pro forma'!I32-'Histo-Pôles '!I32</f>
        <v>0</v>
      </c>
    </row>
    <row r="33" spans="1:21" x14ac:dyDescent="0.25">
      <c r="C33" s="113" t="s">
        <v>206</v>
      </c>
      <c r="D33" s="106" t="str">
        <f>"Fonds propres alloués (Md€, sur la période cumulée) "</f>
        <v xml:space="preserve">Fonds propres alloués (Md€, sur la période cumulée) </v>
      </c>
      <c r="E33" s="136" t="e">
        <f>#REF!</f>
        <v>#REF!</v>
      </c>
      <c r="F33" s="136" t="e">
        <f>#REF!</f>
        <v>#REF!</v>
      </c>
      <c r="G33" s="99" t="e">
        <f>#REF!</f>
        <v>#REF!</v>
      </c>
      <c r="H33" s="99" t="e">
        <f>#REF!</f>
        <v>#REF!</v>
      </c>
      <c r="I33" s="99" t="e">
        <f>#REF!</f>
        <v>#REF!</v>
      </c>
      <c r="J33" s="99" t="e">
        <f>#REF!</f>
        <v>#REF!</v>
      </c>
      <c r="K33" s="99" t="e">
        <f>#REF!</f>
        <v>#REF!</v>
      </c>
      <c r="L33" s="99" t="e">
        <f>#REF!</f>
        <v>#REF!</v>
      </c>
      <c r="M33" s="99" t="e">
        <f>#REF!</f>
        <v>#REF!</v>
      </c>
      <c r="N33" s="136" t="e">
        <f>#REF!</f>
        <v>#REF!</v>
      </c>
      <c r="Q33" s="212" t="e">
        <f>'PF pro forma'!E33-'Histo-Pôles '!E33</f>
        <v>#REF!</v>
      </c>
      <c r="R33" s="212" t="e">
        <f>'PF pro forma'!F33-'Histo-Pôles '!F33</f>
        <v>#REF!</v>
      </c>
      <c r="S33" s="213" t="e">
        <f>'PF pro forma'!G33-'Histo-Pôles '!G33</f>
        <v>#REF!</v>
      </c>
      <c r="T33" s="213" t="e">
        <f>'PF pro forma'!H33-'Histo-Pôles '!H33</f>
        <v>#REF!</v>
      </c>
      <c r="U33" s="213" t="e">
        <f>'PF pro forma'!I33-'Histo-Pôles '!I33</f>
        <v>#REF!</v>
      </c>
    </row>
    <row r="34" spans="1:21" s="9" customFormat="1" ht="13.5" customHeight="1" x14ac:dyDescent="0.25">
      <c r="B34" s="125"/>
      <c r="C34" s="6"/>
      <c r="D34" s="7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Q34" s="214"/>
      <c r="R34" s="214"/>
      <c r="S34" s="214"/>
      <c r="T34" s="214"/>
      <c r="U34" s="214"/>
    </row>
    <row r="35" spans="1:21" s="154" customFormat="1" x14ac:dyDescent="0.25">
      <c r="B35" s="122"/>
      <c r="C35" s="9"/>
      <c r="D35" s="24" t="s">
        <v>42</v>
      </c>
      <c r="E35" s="88">
        <f>2014</f>
        <v>2014</v>
      </c>
      <c r="F35" s="88" t="s">
        <v>106</v>
      </c>
      <c r="G35" s="88" t="s">
        <v>105</v>
      </c>
      <c r="H35" s="88" t="s">
        <v>104</v>
      </c>
      <c r="I35" s="88" t="s">
        <v>103</v>
      </c>
      <c r="J35" s="88">
        <f>2013</f>
        <v>2013</v>
      </c>
      <c r="K35" s="88" t="s">
        <v>98</v>
      </c>
      <c r="L35" s="88" t="s">
        <v>99</v>
      </c>
      <c r="M35" s="88" t="s">
        <v>100</v>
      </c>
      <c r="N35" s="88" t="s">
        <v>101</v>
      </c>
      <c r="Q35" s="207">
        <f>2014</f>
        <v>2014</v>
      </c>
      <c r="R35" s="207" t="s">
        <v>106</v>
      </c>
      <c r="S35" s="207" t="s">
        <v>105</v>
      </c>
      <c r="T35" s="207" t="s">
        <v>104</v>
      </c>
      <c r="U35" s="207" t="s">
        <v>103</v>
      </c>
    </row>
    <row r="36" spans="1:21" x14ac:dyDescent="0.25">
      <c r="C36" s="18"/>
      <c r="D36" s="100" t="s">
        <v>80</v>
      </c>
      <c r="E36" s="2"/>
      <c r="F36" s="2"/>
      <c r="G36" s="2"/>
      <c r="H36" s="2"/>
      <c r="I36" s="2"/>
      <c r="J36" s="2"/>
      <c r="K36" s="2"/>
      <c r="L36" s="2"/>
      <c r="M36" s="2"/>
      <c r="N36" s="2"/>
      <c r="Q36" s="208"/>
      <c r="R36" s="208"/>
      <c r="S36" s="208"/>
      <c r="T36" s="208"/>
      <c r="U36" s="208"/>
    </row>
    <row r="37" spans="1:21" x14ac:dyDescent="0.25">
      <c r="A37" s="25" t="s">
        <v>144</v>
      </c>
      <c r="B37" s="124" t="s">
        <v>152</v>
      </c>
      <c r="C37" s="69" t="s">
        <v>55</v>
      </c>
      <c r="D37" s="100" t="s">
        <v>20</v>
      </c>
      <c r="E37" s="102">
        <v>15700000</v>
      </c>
      <c r="F37" s="102">
        <v>3941000</v>
      </c>
      <c r="G37" s="102">
        <v>3923000</v>
      </c>
      <c r="H37" s="102">
        <v>3907000</v>
      </c>
      <c r="I37" s="102">
        <v>3929000</v>
      </c>
      <c r="J37" s="98">
        <v>15493000</v>
      </c>
      <c r="K37" s="98">
        <v>3864000</v>
      </c>
      <c r="L37" s="98">
        <v>3889000</v>
      </c>
      <c r="M37" s="98">
        <v>3878000</v>
      </c>
      <c r="N37" s="98">
        <v>3862000</v>
      </c>
      <c r="Q37" s="209">
        <f>'PF pro forma'!E37-'Histo-Pôles '!E37</f>
        <v>-1000</v>
      </c>
      <c r="R37" s="209">
        <f>'PF pro forma'!F37-'Histo-Pôles '!F37</f>
        <v>-11000</v>
      </c>
      <c r="S37" s="209">
        <f>'PF pro forma'!G37-'Histo-Pôles '!G37</f>
        <v>4000</v>
      </c>
      <c r="T37" s="209">
        <f>'PF pro forma'!H37-'Histo-Pôles '!H37</f>
        <v>2000</v>
      </c>
      <c r="U37" s="209">
        <f>'PF pro forma'!I37-'Histo-Pôles '!I37</f>
        <v>4000</v>
      </c>
    </row>
    <row r="38" spans="1:21" x14ac:dyDescent="0.25">
      <c r="A38" s="25" t="s">
        <v>145</v>
      </c>
      <c r="B38" s="124" t="s">
        <v>152</v>
      </c>
      <c r="C38" s="69" t="s">
        <v>55</v>
      </c>
      <c r="D38" s="106" t="s">
        <v>11</v>
      </c>
      <c r="E38" s="107">
        <v>-9981000</v>
      </c>
      <c r="F38" s="107">
        <v>-2603000</v>
      </c>
      <c r="G38" s="107">
        <v>-2508000</v>
      </c>
      <c r="H38" s="107">
        <v>-2445000</v>
      </c>
      <c r="I38" s="107">
        <v>-2425000</v>
      </c>
      <c r="J38" s="107">
        <v>-9979000</v>
      </c>
      <c r="K38" s="107">
        <v>-2598000</v>
      </c>
      <c r="L38" s="107">
        <v>-2505000</v>
      </c>
      <c r="M38" s="107">
        <v>-2460000</v>
      </c>
      <c r="N38" s="107">
        <v>-2416000</v>
      </c>
      <c r="Q38" s="210">
        <f>'PF pro forma'!E38-'Histo-Pôles '!E38</f>
        <v>-1000</v>
      </c>
      <c r="R38" s="210">
        <f>'PF pro forma'!F38-'Histo-Pôles '!F38</f>
        <v>72000</v>
      </c>
      <c r="S38" s="210">
        <f>'PF pro forma'!G38-'Histo-Pôles '!G38</f>
        <v>71000</v>
      </c>
      <c r="T38" s="210">
        <f>'PF pro forma'!H38-'Histo-Pôles '!H38</f>
        <v>74000</v>
      </c>
      <c r="U38" s="210">
        <f>'PF pro forma'!I38-'Histo-Pôles '!I38</f>
        <v>-218000</v>
      </c>
    </row>
    <row r="39" spans="1:21" x14ac:dyDescent="0.25">
      <c r="A39" s="25" t="s">
        <v>146</v>
      </c>
      <c r="B39" s="124" t="s">
        <v>152</v>
      </c>
      <c r="C39" s="69" t="s">
        <v>55</v>
      </c>
      <c r="D39" s="100" t="s">
        <v>23</v>
      </c>
      <c r="E39" s="102">
        <v>5719000</v>
      </c>
      <c r="F39" s="102">
        <v>1338000</v>
      </c>
      <c r="G39" s="102">
        <v>1415000</v>
      </c>
      <c r="H39" s="102">
        <v>1462000</v>
      </c>
      <c r="I39" s="102">
        <v>1504000</v>
      </c>
      <c r="J39" s="102">
        <v>5514000</v>
      </c>
      <c r="K39" s="102">
        <v>1266000</v>
      </c>
      <c r="L39" s="102">
        <v>1384000</v>
      </c>
      <c r="M39" s="102">
        <v>1418000</v>
      </c>
      <c r="N39" s="102">
        <v>1446000</v>
      </c>
      <c r="Q39" s="209">
        <f>'PF pro forma'!E39-'Histo-Pôles '!E39</f>
        <v>-2000</v>
      </c>
      <c r="R39" s="209">
        <f>'PF pro forma'!F39-'Histo-Pôles '!F39</f>
        <v>61000</v>
      </c>
      <c r="S39" s="209">
        <f>'PF pro forma'!G39-'Histo-Pôles '!G39</f>
        <v>75000</v>
      </c>
      <c r="T39" s="209">
        <f>'PF pro forma'!H39-'Histo-Pôles '!H39</f>
        <v>76000</v>
      </c>
      <c r="U39" s="209">
        <f>'PF pro forma'!I39-'Histo-Pôles '!I39</f>
        <v>-214000</v>
      </c>
    </row>
    <row r="40" spans="1:21" x14ac:dyDescent="0.25">
      <c r="A40" s="25" t="s">
        <v>147</v>
      </c>
      <c r="B40" s="124" t="s">
        <v>152</v>
      </c>
      <c r="C40" s="69" t="s">
        <v>55</v>
      </c>
      <c r="D40" s="106" t="s">
        <v>12</v>
      </c>
      <c r="E40" s="107">
        <v>-2074000</v>
      </c>
      <c r="F40" s="107">
        <v>-506000</v>
      </c>
      <c r="G40" s="107">
        <v>-493000</v>
      </c>
      <c r="H40" s="107">
        <v>-506000</v>
      </c>
      <c r="I40" s="107">
        <v>-569000</v>
      </c>
      <c r="J40" s="107">
        <v>-1848000</v>
      </c>
      <c r="K40" s="107">
        <v>-525000</v>
      </c>
      <c r="L40" s="107">
        <v>-442000</v>
      </c>
      <c r="M40" s="107">
        <v>-460000</v>
      </c>
      <c r="N40" s="107">
        <v>-421000</v>
      </c>
      <c r="Q40" s="210">
        <f>'PF pro forma'!E40-'Histo-Pôles '!E40</f>
        <v>0</v>
      </c>
      <c r="R40" s="210">
        <f>'PF pro forma'!F40-'Histo-Pôles '!F40</f>
        <v>0</v>
      </c>
      <c r="S40" s="210">
        <f>'PF pro forma'!G40-'Histo-Pôles '!G40</f>
        <v>0</v>
      </c>
      <c r="T40" s="210">
        <f>'PF pro forma'!H40-'Histo-Pôles '!H40</f>
        <v>-1000</v>
      </c>
      <c r="U40" s="210">
        <f>'PF pro forma'!I40-'Histo-Pôles '!I40</f>
        <v>1000</v>
      </c>
    </row>
    <row r="41" spans="1:21" x14ac:dyDescent="0.25">
      <c r="A41" s="25" t="s">
        <v>148</v>
      </c>
      <c r="B41" s="124" t="s">
        <v>152</v>
      </c>
      <c r="C41" s="69" t="s">
        <v>55</v>
      </c>
      <c r="D41" s="100" t="s">
        <v>13</v>
      </c>
      <c r="E41" s="102">
        <v>3645000</v>
      </c>
      <c r="F41" s="102">
        <v>832000</v>
      </c>
      <c r="G41" s="102">
        <v>922000</v>
      </c>
      <c r="H41" s="102">
        <v>956000</v>
      </c>
      <c r="I41" s="102">
        <v>935000</v>
      </c>
      <c r="J41" s="102">
        <v>3666000</v>
      </c>
      <c r="K41" s="102">
        <v>741000</v>
      </c>
      <c r="L41" s="102">
        <v>942000</v>
      </c>
      <c r="M41" s="102">
        <v>958000</v>
      </c>
      <c r="N41" s="102">
        <v>1025000</v>
      </c>
      <c r="Q41" s="209">
        <f>'PF pro forma'!E41-'Histo-Pôles '!E41</f>
        <v>-2000</v>
      </c>
      <c r="R41" s="209">
        <f>'PF pro forma'!F41-'Histo-Pôles '!F41</f>
        <v>61000</v>
      </c>
      <c r="S41" s="209">
        <f>'PF pro forma'!G41-'Histo-Pôles '!G41</f>
        <v>75000</v>
      </c>
      <c r="T41" s="209">
        <f>'PF pro forma'!H41-'Histo-Pôles '!H41</f>
        <v>75000</v>
      </c>
      <c r="U41" s="209">
        <f>'PF pro forma'!I41-'Histo-Pôles '!I41</f>
        <v>-213000</v>
      </c>
    </row>
    <row r="42" spans="1:21" x14ac:dyDescent="0.25">
      <c r="A42" s="165" t="s">
        <v>153</v>
      </c>
      <c r="B42" s="124" t="s">
        <v>152</v>
      </c>
      <c r="C42" s="69" t="s">
        <v>55</v>
      </c>
      <c r="D42" s="106" t="s">
        <v>35</v>
      </c>
      <c r="E42" s="107">
        <v>-7000</v>
      </c>
      <c r="F42" s="107">
        <v>0</v>
      </c>
      <c r="G42" s="107">
        <v>-4000</v>
      </c>
      <c r="H42" s="107">
        <v>-10000</v>
      </c>
      <c r="I42" s="107">
        <v>7000</v>
      </c>
      <c r="J42" s="107">
        <v>55000</v>
      </c>
      <c r="K42" s="107">
        <v>-2000</v>
      </c>
      <c r="L42" s="107">
        <v>13000</v>
      </c>
      <c r="M42" s="107">
        <v>25000</v>
      </c>
      <c r="N42" s="107">
        <v>19000</v>
      </c>
      <c r="Q42" s="210">
        <f>'PF pro forma'!E42-'Histo-Pôles '!E42</f>
        <v>0</v>
      </c>
      <c r="R42" s="210">
        <f>'PF pro forma'!F42-'Histo-Pôles '!F42</f>
        <v>1000</v>
      </c>
      <c r="S42" s="210">
        <f>'PF pro forma'!G42-'Histo-Pôles '!G42</f>
        <v>2000</v>
      </c>
      <c r="T42" s="210">
        <f>'PF pro forma'!H42-'Histo-Pôles '!H42</f>
        <v>0</v>
      </c>
      <c r="U42" s="210">
        <f>'PF pro forma'!I42-'Histo-Pôles '!I42</f>
        <v>-3000</v>
      </c>
    </row>
    <row r="43" spans="1:21" x14ac:dyDescent="0.25">
      <c r="A43" s="25" t="s">
        <v>154</v>
      </c>
      <c r="B43" s="124" t="s">
        <v>152</v>
      </c>
      <c r="C43" s="69" t="s">
        <v>55</v>
      </c>
      <c r="D43" s="78" t="s">
        <v>14</v>
      </c>
      <c r="E43" s="107">
        <v>-19000</v>
      </c>
      <c r="F43" s="107">
        <v>-23000</v>
      </c>
      <c r="G43" s="107">
        <v>3000</v>
      </c>
      <c r="H43" s="107">
        <v>1000</v>
      </c>
      <c r="I43" s="107">
        <v>0</v>
      </c>
      <c r="J43" s="107">
        <v>-4000</v>
      </c>
      <c r="K43" s="107">
        <v>-2000</v>
      </c>
      <c r="L43" s="107">
        <v>-1000</v>
      </c>
      <c r="M43" s="107">
        <v>-2000</v>
      </c>
      <c r="N43" s="107">
        <v>1000</v>
      </c>
      <c r="Q43" s="210">
        <f>'PF pro forma'!E43-'Histo-Pôles '!E43</f>
        <v>1000</v>
      </c>
      <c r="R43" s="210">
        <f>'PF pro forma'!F43-'Histo-Pôles '!F43</f>
        <v>1000</v>
      </c>
      <c r="S43" s="210">
        <f>'PF pro forma'!G43-'Histo-Pôles '!G43</f>
        <v>0</v>
      </c>
      <c r="T43" s="210">
        <f>'PF pro forma'!H43-'Histo-Pôles '!H43</f>
        <v>0</v>
      </c>
      <c r="U43" s="210">
        <f>'PF pro forma'!I43-'Histo-Pôles '!I43</f>
        <v>0</v>
      </c>
    </row>
    <row r="44" spans="1:21" x14ac:dyDescent="0.25">
      <c r="A44" s="25" t="s">
        <v>141</v>
      </c>
      <c r="B44" s="124" t="s">
        <v>152</v>
      </c>
      <c r="C44" s="69" t="s">
        <v>55</v>
      </c>
      <c r="D44" s="100" t="s">
        <v>25</v>
      </c>
      <c r="E44" s="102">
        <v>3619000</v>
      </c>
      <c r="F44" s="102">
        <v>809000</v>
      </c>
      <c r="G44" s="102">
        <v>921000</v>
      </c>
      <c r="H44" s="102">
        <v>947000</v>
      </c>
      <c r="I44" s="102">
        <v>942000</v>
      </c>
      <c r="J44" s="102">
        <v>3717000</v>
      </c>
      <c r="K44" s="102">
        <v>737000</v>
      </c>
      <c r="L44" s="102">
        <v>954000</v>
      </c>
      <c r="M44" s="102">
        <v>981000</v>
      </c>
      <c r="N44" s="102">
        <v>1045000</v>
      </c>
      <c r="Q44" s="209">
        <f>'PF pro forma'!E44-'Histo-Pôles '!E44</f>
        <v>-1000</v>
      </c>
      <c r="R44" s="209">
        <f>'PF pro forma'!F44-'Histo-Pôles '!F44</f>
        <v>63000</v>
      </c>
      <c r="S44" s="209">
        <f>'PF pro forma'!G44-'Histo-Pôles '!G44</f>
        <v>77000</v>
      </c>
      <c r="T44" s="209">
        <f>'PF pro forma'!H44-'Histo-Pôles '!H44</f>
        <v>75000</v>
      </c>
      <c r="U44" s="209">
        <f>'PF pro forma'!I44-'Histo-Pôles '!I44</f>
        <v>-216000</v>
      </c>
    </row>
    <row r="45" spans="1:21" x14ac:dyDescent="0.25">
      <c r="A45" s="155"/>
      <c r="B45" s="123"/>
      <c r="C45" s="6"/>
      <c r="D45" s="106" t="s">
        <v>34</v>
      </c>
      <c r="E45" s="107">
        <f t="shared" ref="E45:N45" si="0">E46-E44</f>
        <v>-247000</v>
      </c>
      <c r="F45" s="107">
        <f t="shared" si="0"/>
        <v>-61000</v>
      </c>
      <c r="G45" s="107">
        <f t="shared" si="0"/>
        <v>-59000</v>
      </c>
      <c r="H45" s="107">
        <f t="shared" si="0"/>
        <v>-60000</v>
      </c>
      <c r="I45" s="107">
        <f t="shared" si="0"/>
        <v>-67000</v>
      </c>
      <c r="J45" s="107">
        <f t="shared" si="0"/>
        <v>-216000</v>
      </c>
      <c r="K45" s="107">
        <f t="shared" si="0"/>
        <v>-50000</v>
      </c>
      <c r="L45" s="107">
        <f t="shared" si="0"/>
        <v>-56000</v>
      </c>
      <c r="M45" s="107">
        <f t="shared" si="0"/>
        <v>-53000</v>
      </c>
      <c r="N45" s="107">
        <f t="shared" si="0"/>
        <v>-57000</v>
      </c>
      <c r="Q45" s="210">
        <f>'PF pro forma'!E45-'Histo-Pôles '!E45</f>
        <v>-1000</v>
      </c>
      <c r="R45" s="210">
        <f>'PF pro forma'!F45-'Histo-Pôles '!F45</f>
        <v>2000</v>
      </c>
      <c r="S45" s="210">
        <f>'PF pro forma'!G45-'Histo-Pôles '!G45</f>
        <v>-2000</v>
      </c>
      <c r="T45" s="210">
        <f>'PF pro forma'!H45-'Histo-Pôles '!H45</f>
        <v>-3000</v>
      </c>
      <c r="U45" s="210">
        <f>'PF pro forma'!I45-'Histo-Pôles '!I45</f>
        <v>2000</v>
      </c>
    </row>
    <row r="46" spans="1:21" x14ac:dyDescent="0.25">
      <c r="A46" s="25"/>
      <c r="B46" s="124" t="s">
        <v>155</v>
      </c>
      <c r="C46" s="71" t="s">
        <v>82</v>
      </c>
      <c r="D46" s="100" t="s">
        <v>60</v>
      </c>
      <c r="E46" s="102">
        <v>3372000</v>
      </c>
      <c r="F46" s="102">
        <v>748000</v>
      </c>
      <c r="G46" s="102">
        <v>862000</v>
      </c>
      <c r="H46" s="102">
        <v>887000</v>
      </c>
      <c r="I46" s="102">
        <v>875000</v>
      </c>
      <c r="J46" s="98">
        <v>3501000</v>
      </c>
      <c r="K46" s="98">
        <v>687000</v>
      </c>
      <c r="L46" s="98">
        <v>898000</v>
      </c>
      <c r="M46" s="98">
        <v>928000</v>
      </c>
      <c r="N46" s="98">
        <v>988000</v>
      </c>
      <c r="Q46" s="209">
        <f>'PF pro forma'!E46-'Histo-Pôles '!E46</f>
        <v>-2000</v>
      </c>
      <c r="R46" s="209">
        <f>'PF pro forma'!F46-'Histo-Pôles '!F46</f>
        <v>65000</v>
      </c>
      <c r="S46" s="209">
        <f>'PF pro forma'!G46-'Histo-Pôles '!G46</f>
        <v>75000</v>
      </c>
      <c r="T46" s="209">
        <f>'PF pro forma'!H46-'Histo-Pôles '!H46</f>
        <v>72000</v>
      </c>
      <c r="U46" s="209">
        <f>'PF pro forma'!I46-'Histo-Pôles '!I46</f>
        <v>-214000</v>
      </c>
    </row>
    <row r="47" spans="1:21" s="9" customFormat="1" ht="6" customHeight="1" x14ac:dyDescent="0.25">
      <c r="B47" s="125"/>
      <c r="C47" s="6"/>
      <c r="D47" s="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Q47" s="211">
        <f>'PF pro forma'!E47-'Histo-Pôles '!E47</f>
        <v>0</v>
      </c>
      <c r="R47" s="211">
        <f>'PF pro forma'!F47-'Histo-Pôles '!F47</f>
        <v>0</v>
      </c>
      <c r="S47" s="211">
        <f>'PF pro forma'!G47-'Histo-Pôles '!G47</f>
        <v>0</v>
      </c>
      <c r="T47" s="211">
        <f>'PF pro forma'!H47-'Histo-Pôles '!H47</f>
        <v>0</v>
      </c>
      <c r="U47" s="211">
        <f>'PF pro forma'!I47-'Histo-Pôles '!I47</f>
        <v>0</v>
      </c>
    </row>
    <row r="48" spans="1:21" x14ac:dyDescent="0.25">
      <c r="C48" s="113" t="s">
        <v>83</v>
      </c>
      <c r="D48" s="106" t="str">
        <f>"Fonds propres alloués (Md€, sur la période cumulée) "</f>
        <v xml:space="preserve">Fonds propres alloués (Md€, sur la période cumulée) </v>
      </c>
      <c r="E48" s="136" t="e">
        <f>#REF!</f>
        <v>#REF!</v>
      </c>
      <c r="F48" s="136" t="e">
        <f>#REF!</f>
        <v>#REF!</v>
      </c>
      <c r="G48" s="99" t="e">
        <f>#REF!</f>
        <v>#REF!</v>
      </c>
      <c r="H48" s="99" t="e">
        <f>#REF!</f>
        <v>#REF!</v>
      </c>
      <c r="I48" s="99" t="e">
        <f>#REF!</f>
        <v>#REF!</v>
      </c>
      <c r="J48" s="99" t="e">
        <f>#REF!</f>
        <v>#REF!</v>
      </c>
      <c r="K48" s="99" t="e">
        <f>#REF!</f>
        <v>#REF!</v>
      </c>
      <c r="L48" s="99" t="e">
        <f>#REF!</f>
        <v>#REF!</v>
      </c>
      <c r="M48" s="99" t="e">
        <f>#REF!</f>
        <v>#REF!</v>
      </c>
      <c r="N48" s="136" t="e">
        <f>#REF!</f>
        <v>#REF!</v>
      </c>
      <c r="Q48" s="212" t="e">
        <f>'PF pro forma'!E48-'Histo-Pôles '!E48</f>
        <v>#REF!</v>
      </c>
      <c r="R48" s="212" t="e">
        <f>'PF pro forma'!F48-'Histo-Pôles '!F48</f>
        <v>#REF!</v>
      </c>
      <c r="S48" s="213" t="e">
        <f>'PF pro forma'!G48-'Histo-Pôles '!G48</f>
        <v>#REF!</v>
      </c>
      <c r="T48" s="213" t="e">
        <f>'PF pro forma'!H48-'Histo-Pôles '!H48</f>
        <v>#REF!</v>
      </c>
      <c r="U48" s="213" t="e">
        <f>'PF pro forma'!I48-'Histo-Pôles '!I48</f>
        <v>#REF!</v>
      </c>
    </row>
    <row r="49" spans="1:21" x14ac:dyDescent="0.25">
      <c r="C49" s="113"/>
      <c r="D49" s="106"/>
      <c r="E49" s="99"/>
      <c r="F49" s="99"/>
      <c r="G49" s="99"/>
      <c r="H49" s="99"/>
      <c r="I49" s="99"/>
      <c r="J49" s="99"/>
      <c r="K49" s="99"/>
      <c r="L49" s="99"/>
      <c r="M49" s="99"/>
      <c r="N49" s="99"/>
      <c r="Q49" s="213"/>
      <c r="R49" s="213"/>
      <c r="S49" s="213"/>
      <c r="T49" s="213"/>
      <c r="U49" s="213"/>
    </row>
    <row r="50" spans="1:21" s="154" customFormat="1" x14ac:dyDescent="0.25">
      <c r="B50" s="122"/>
      <c r="C50" s="9"/>
      <c r="D50" s="24" t="s">
        <v>42</v>
      </c>
      <c r="E50" s="88">
        <f>2014</f>
        <v>2014</v>
      </c>
      <c r="F50" s="88" t="s">
        <v>106</v>
      </c>
      <c r="G50" s="88" t="s">
        <v>105</v>
      </c>
      <c r="H50" s="88" t="s">
        <v>104</v>
      </c>
      <c r="I50" s="88" t="s">
        <v>103</v>
      </c>
      <c r="J50" s="88">
        <f>2013</f>
        <v>2013</v>
      </c>
      <c r="K50" s="88" t="s">
        <v>98</v>
      </c>
      <c r="L50" s="88" t="s">
        <v>99</v>
      </c>
      <c r="M50" s="88" t="s">
        <v>100</v>
      </c>
      <c r="N50" s="88" t="s">
        <v>101</v>
      </c>
      <c r="Q50" s="207">
        <f>2014</f>
        <v>2014</v>
      </c>
      <c r="R50" s="207" t="s">
        <v>106</v>
      </c>
      <c r="S50" s="207" t="s">
        <v>105</v>
      </c>
      <c r="T50" s="207" t="s">
        <v>104</v>
      </c>
      <c r="U50" s="207" t="s">
        <v>103</v>
      </c>
    </row>
    <row r="51" spans="1:21" x14ac:dyDescent="0.25">
      <c r="C51" s="18"/>
      <c r="D51" s="100" t="s">
        <v>84</v>
      </c>
      <c r="E51" s="2"/>
      <c r="F51" s="2"/>
      <c r="G51" s="2"/>
      <c r="H51" s="2"/>
      <c r="I51" s="2"/>
      <c r="J51" s="2"/>
      <c r="K51" s="2"/>
      <c r="L51" s="2"/>
      <c r="M51" s="2"/>
      <c r="N51" s="2"/>
      <c r="Q51" s="208"/>
      <c r="R51" s="208"/>
      <c r="S51" s="208"/>
      <c r="T51" s="208"/>
      <c r="U51" s="208"/>
    </row>
    <row r="52" spans="1:21" x14ac:dyDescent="0.25">
      <c r="A52" s="25" t="s">
        <v>149</v>
      </c>
      <c r="B52" s="124" t="s">
        <v>155</v>
      </c>
      <c r="C52" s="71" t="s">
        <v>83</v>
      </c>
      <c r="D52" s="100" t="s">
        <v>20</v>
      </c>
      <c r="E52" s="102">
        <v>15152000</v>
      </c>
      <c r="F52" s="102">
        <v>3810000</v>
      </c>
      <c r="G52" s="102">
        <v>3758000</v>
      </c>
      <c r="H52" s="102">
        <v>3781000</v>
      </c>
      <c r="I52" s="102">
        <v>3803000</v>
      </c>
      <c r="J52" s="98">
        <v>15104000</v>
      </c>
      <c r="K52" s="98">
        <v>3755000</v>
      </c>
      <c r="L52" s="98">
        <v>3784000</v>
      </c>
      <c r="M52" s="98">
        <v>3809000</v>
      </c>
      <c r="N52" s="98">
        <v>3756000</v>
      </c>
      <c r="Q52" s="209">
        <f>'PF pro forma'!E52-'Histo-Pôles '!E52</f>
        <v>-8000</v>
      </c>
      <c r="R52" s="209">
        <f>'PF pro forma'!F52-'Histo-Pôles '!F52</f>
        <v>-9000</v>
      </c>
      <c r="S52" s="209">
        <f>'PF pro forma'!G52-'Histo-Pôles '!G52</f>
        <v>1000</v>
      </c>
      <c r="T52" s="209">
        <f>'PF pro forma'!H52-'Histo-Pôles '!H52</f>
        <v>-1000</v>
      </c>
      <c r="U52" s="209">
        <f>'PF pro forma'!I52-'Histo-Pôles '!I52</f>
        <v>1000</v>
      </c>
    </row>
    <row r="53" spans="1:21" x14ac:dyDescent="0.25">
      <c r="A53" s="25" t="s">
        <v>145</v>
      </c>
      <c r="B53" s="124" t="s">
        <v>155</v>
      </c>
      <c r="C53" s="71" t="s">
        <v>83</v>
      </c>
      <c r="D53" s="106" t="s">
        <v>11</v>
      </c>
      <c r="E53" s="107">
        <v>-9740000</v>
      </c>
      <c r="F53" s="107">
        <v>-2541000</v>
      </c>
      <c r="G53" s="107">
        <v>-2448000</v>
      </c>
      <c r="H53" s="107">
        <v>-2384000</v>
      </c>
      <c r="I53" s="107">
        <v>-2367000</v>
      </c>
      <c r="J53" s="107">
        <v>-9744000</v>
      </c>
      <c r="K53" s="107">
        <v>-2537000</v>
      </c>
      <c r="L53" s="107">
        <v>-2447000</v>
      </c>
      <c r="M53" s="107">
        <v>-2400000</v>
      </c>
      <c r="N53" s="107">
        <v>-2360000</v>
      </c>
      <c r="Q53" s="210">
        <f>'PF pro forma'!E53-'Histo-Pôles '!E53</f>
        <v>5000</v>
      </c>
      <c r="R53" s="210">
        <f>'PF pro forma'!F53-'Histo-Pôles '!F53</f>
        <v>72000</v>
      </c>
      <c r="S53" s="210">
        <f>'PF pro forma'!G53-'Histo-Pôles '!G53</f>
        <v>72000</v>
      </c>
      <c r="T53" s="210">
        <f>'PF pro forma'!H53-'Histo-Pôles '!H53</f>
        <v>74000</v>
      </c>
      <c r="U53" s="210">
        <f>'PF pro forma'!I53-'Histo-Pôles '!I53</f>
        <v>-213000</v>
      </c>
    </row>
    <row r="54" spans="1:21" x14ac:dyDescent="0.25">
      <c r="A54" s="25" t="s">
        <v>150</v>
      </c>
      <c r="B54" s="124" t="s">
        <v>155</v>
      </c>
      <c r="C54" s="71" t="s">
        <v>83</v>
      </c>
      <c r="D54" s="100" t="s">
        <v>23</v>
      </c>
      <c r="E54" s="102">
        <v>5412000</v>
      </c>
      <c r="F54" s="102">
        <v>1269000</v>
      </c>
      <c r="G54" s="102">
        <v>1310000</v>
      </c>
      <c r="H54" s="102">
        <v>1397000</v>
      </c>
      <c r="I54" s="102">
        <v>1436000</v>
      </c>
      <c r="J54" s="102">
        <v>5360000</v>
      </c>
      <c r="K54" s="102">
        <v>1218000</v>
      </c>
      <c r="L54" s="102">
        <v>1337000</v>
      </c>
      <c r="M54" s="102">
        <v>1409000</v>
      </c>
      <c r="N54" s="102">
        <v>1396000</v>
      </c>
      <c r="Q54" s="209">
        <f>'PF pro forma'!E54-'Histo-Pôles '!E54</f>
        <v>-3000</v>
      </c>
      <c r="R54" s="209">
        <f>'PF pro forma'!F54-'Histo-Pôles '!F54</f>
        <v>63000</v>
      </c>
      <c r="S54" s="209">
        <f>'PF pro forma'!G54-'Histo-Pôles '!G54</f>
        <v>73000</v>
      </c>
      <c r="T54" s="209">
        <f>'PF pro forma'!H54-'Histo-Pôles '!H54</f>
        <v>73000</v>
      </c>
      <c r="U54" s="209">
        <f>'PF pro forma'!I54-'Histo-Pôles '!I54</f>
        <v>-212000</v>
      </c>
    </row>
    <row r="55" spans="1:21" x14ac:dyDescent="0.25">
      <c r="A55" s="25" t="s">
        <v>147</v>
      </c>
      <c r="B55" s="124" t="s">
        <v>155</v>
      </c>
      <c r="C55" s="71" t="s">
        <v>83</v>
      </c>
      <c r="D55" s="106" t="s">
        <v>12</v>
      </c>
      <c r="E55" s="107">
        <v>-2070000</v>
      </c>
      <c r="F55" s="107">
        <v>-505000</v>
      </c>
      <c r="G55" s="107">
        <v>-491000</v>
      </c>
      <c r="H55" s="107">
        <v>-505000</v>
      </c>
      <c r="I55" s="107">
        <v>-569000</v>
      </c>
      <c r="J55" s="107">
        <v>-1843000</v>
      </c>
      <c r="K55" s="107">
        <v>-524000</v>
      </c>
      <c r="L55" s="107">
        <v>-441000</v>
      </c>
      <c r="M55" s="107">
        <v>-459000</v>
      </c>
      <c r="N55" s="107">
        <v>-419000</v>
      </c>
      <c r="Q55" s="210">
        <f>'PF pro forma'!E55-'Histo-Pôles '!E55</f>
        <v>0</v>
      </c>
      <c r="R55" s="210">
        <f>'PF pro forma'!F55-'Histo-Pôles '!F55</f>
        <v>0</v>
      </c>
      <c r="S55" s="210">
        <f>'PF pro forma'!G55-'Histo-Pôles '!G55</f>
        <v>0</v>
      </c>
      <c r="T55" s="210">
        <f>'PF pro forma'!H55-'Histo-Pôles '!H55</f>
        <v>-1000</v>
      </c>
      <c r="U55" s="210">
        <f>'PF pro forma'!I55-'Histo-Pôles '!I55</f>
        <v>1000</v>
      </c>
    </row>
    <row r="56" spans="1:21" x14ac:dyDescent="0.25">
      <c r="A56" s="25" t="s">
        <v>151</v>
      </c>
      <c r="B56" s="124" t="s">
        <v>155</v>
      </c>
      <c r="C56" s="71" t="s">
        <v>83</v>
      </c>
      <c r="D56" s="100" t="s">
        <v>13</v>
      </c>
      <c r="E56" s="102">
        <v>3342000</v>
      </c>
      <c r="F56" s="102">
        <v>764000</v>
      </c>
      <c r="G56" s="102">
        <v>819000</v>
      </c>
      <c r="H56" s="102">
        <v>892000</v>
      </c>
      <c r="I56" s="102">
        <v>867000</v>
      </c>
      <c r="J56" s="102">
        <v>3517000</v>
      </c>
      <c r="K56" s="102">
        <v>694000</v>
      </c>
      <c r="L56" s="102">
        <v>896000</v>
      </c>
      <c r="M56" s="102">
        <v>950000</v>
      </c>
      <c r="N56" s="102">
        <v>977000</v>
      </c>
      <c r="Q56" s="209">
        <f>'PF pro forma'!E56-'Histo-Pôles '!E56</f>
        <v>-3000</v>
      </c>
      <c r="R56" s="209">
        <f>'PF pro forma'!F56-'Histo-Pôles '!F56</f>
        <v>63000</v>
      </c>
      <c r="S56" s="209">
        <f>'PF pro forma'!G56-'Histo-Pôles '!G56</f>
        <v>73000</v>
      </c>
      <c r="T56" s="209">
        <f>'PF pro forma'!H56-'Histo-Pôles '!H56</f>
        <v>72000</v>
      </c>
      <c r="U56" s="209">
        <f>'PF pro forma'!I56-'Histo-Pôles '!I56</f>
        <v>-211000</v>
      </c>
    </row>
    <row r="57" spans="1:21" x14ac:dyDescent="0.25">
      <c r="A57" s="165" t="s">
        <v>153</v>
      </c>
      <c r="B57" s="124" t="s">
        <v>155</v>
      </c>
      <c r="C57" s="71" t="s">
        <v>83</v>
      </c>
      <c r="D57" s="106" t="s">
        <v>35</v>
      </c>
      <c r="E57" s="107">
        <v>-8000</v>
      </c>
      <c r="F57" s="107">
        <v>0</v>
      </c>
      <c r="G57" s="107">
        <v>-5000</v>
      </c>
      <c r="H57" s="107">
        <v>-10000</v>
      </c>
      <c r="I57" s="107">
        <v>7000</v>
      </c>
      <c r="J57" s="107">
        <v>55000</v>
      </c>
      <c r="K57" s="107">
        <v>-1000</v>
      </c>
      <c r="L57" s="107">
        <v>12000</v>
      </c>
      <c r="M57" s="107">
        <v>25000</v>
      </c>
      <c r="N57" s="107">
        <v>19000</v>
      </c>
      <c r="Q57" s="210">
        <f>'PF pro forma'!E57-'Histo-Pôles '!E57</f>
        <v>0</v>
      </c>
      <c r="R57" s="210">
        <f>'PF pro forma'!F57-'Histo-Pôles '!F57</f>
        <v>1000</v>
      </c>
      <c r="S57" s="210">
        <f>'PF pro forma'!G57-'Histo-Pôles '!G57</f>
        <v>2000</v>
      </c>
      <c r="T57" s="210">
        <f>'PF pro forma'!H57-'Histo-Pôles '!H57</f>
        <v>0</v>
      </c>
      <c r="U57" s="210">
        <f>'PF pro forma'!I57-'Histo-Pôles '!I57</f>
        <v>-3000</v>
      </c>
    </row>
    <row r="58" spans="1:21" x14ac:dyDescent="0.25">
      <c r="A58" s="25" t="s">
        <v>154</v>
      </c>
      <c r="B58" s="124" t="s">
        <v>155</v>
      </c>
      <c r="C58" s="71" t="s">
        <v>83</v>
      </c>
      <c r="D58" s="78" t="s">
        <v>14</v>
      </c>
      <c r="E58" s="107">
        <v>-19000</v>
      </c>
      <c r="F58" s="107">
        <v>-23000</v>
      </c>
      <c r="G58" s="107">
        <v>3000</v>
      </c>
      <c r="H58" s="107">
        <v>1000</v>
      </c>
      <c r="I58" s="107">
        <v>0</v>
      </c>
      <c r="J58" s="107">
        <v>-4000</v>
      </c>
      <c r="K58" s="107">
        <v>-2000</v>
      </c>
      <c r="L58" s="107">
        <v>-1000</v>
      </c>
      <c r="M58" s="107">
        <v>-2000</v>
      </c>
      <c r="N58" s="107">
        <v>1000</v>
      </c>
      <c r="Q58" s="210">
        <f>'PF pro forma'!E58-'Histo-Pôles '!E58</f>
        <v>1000</v>
      </c>
      <c r="R58" s="210">
        <f>'PF pro forma'!F58-'Histo-Pôles '!F58</f>
        <v>1000</v>
      </c>
      <c r="S58" s="210">
        <f>'PF pro forma'!G58-'Histo-Pôles '!G58</f>
        <v>0</v>
      </c>
      <c r="T58" s="210">
        <f>'PF pro forma'!H58-'Histo-Pôles '!H58</f>
        <v>0</v>
      </c>
      <c r="U58" s="210">
        <f>'PF pro forma'!I58-'Histo-Pôles '!I58</f>
        <v>0</v>
      </c>
    </row>
    <row r="59" spans="1:21" x14ac:dyDescent="0.25">
      <c r="A59" s="25" t="s">
        <v>142</v>
      </c>
      <c r="B59" s="124" t="s">
        <v>155</v>
      </c>
      <c r="C59" s="71" t="s">
        <v>83</v>
      </c>
      <c r="D59" s="100" t="s">
        <v>25</v>
      </c>
      <c r="E59" s="102">
        <v>3315000</v>
      </c>
      <c r="F59" s="102">
        <v>741000</v>
      </c>
      <c r="G59" s="102">
        <v>817000</v>
      </c>
      <c r="H59" s="102">
        <v>883000</v>
      </c>
      <c r="I59" s="102">
        <v>874000</v>
      </c>
      <c r="J59" s="102">
        <v>3568000</v>
      </c>
      <c r="K59" s="102">
        <v>691000</v>
      </c>
      <c r="L59" s="102">
        <v>907000</v>
      </c>
      <c r="M59" s="102">
        <v>973000</v>
      </c>
      <c r="N59" s="102">
        <v>997000</v>
      </c>
      <c r="Q59" s="209">
        <f>'PF pro forma'!E59-'Histo-Pôles '!E59</f>
        <v>-2000</v>
      </c>
      <c r="R59" s="209">
        <f>'PF pro forma'!F59-'Histo-Pôles '!F59</f>
        <v>65000</v>
      </c>
      <c r="S59" s="209">
        <f>'PF pro forma'!G59-'Histo-Pôles '!G59</f>
        <v>75000</v>
      </c>
      <c r="T59" s="209">
        <f>'PF pro forma'!H59-'Histo-Pôles '!H59</f>
        <v>72000</v>
      </c>
      <c r="U59" s="209">
        <f>'PF pro forma'!I59-'Histo-Pôles '!I59</f>
        <v>-214000</v>
      </c>
    </row>
    <row r="60" spans="1:21" s="9" customFormat="1" ht="6" customHeight="1" x14ac:dyDescent="0.25">
      <c r="B60" s="125"/>
      <c r="C60" s="6"/>
      <c r="D60" s="16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Q60" s="211">
        <f>'PF pro forma'!E60-'Histo-Pôles '!E60</f>
        <v>0</v>
      </c>
      <c r="R60" s="211">
        <f>'PF pro forma'!F60-'Histo-Pôles '!F60</f>
        <v>0</v>
      </c>
      <c r="S60" s="211">
        <f>'PF pro forma'!G60-'Histo-Pôles '!G60</f>
        <v>0</v>
      </c>
      <c r="T60" s="211">
        <f>'PF pro forma'!H60-'Histo-Pôles '!H60</f>
        <v>0</v>
      </c>
      <c r="U60" s="211">
        <f>'PF pro forma'!I60-'Histo-Pôles '!I60</f>
        <v>0</v>
      </c>
    </row>
    <row r="61" spans="1:21" x14ac:dyDescent="0.25">
      <c r="C61" s="113" t="s">
        <v>83</v>
      </c>
      <c r="D61" s="106" t="str">
        <f>"Fonds propres alloués (Md€, sur la période cumulée) "</f>
        <v xml:space="preserve">Fonds propres alloués (Md€, sur la période cumulée) </v>
      </c>
      <c r="E61" s="136" t="e">
        <f>#REF!</f>
        <v>#REF!</v>
      </c>
      <c r="F61" s="136" t="e">
        <f>#REF!</f>
        <v>#REF!</v>
      </c>
      <c r="G61" s="99" t="e">
        <f>#REF!</f>
        <v>#REF!</v>
      </c>
      <c r="H61" s="99" t="e">
        <f>#REF!</f>
        <v>#REF!</v>
      </c>
      <c r="I61" s="99" t="e">
        <f>#REF!</f>
        <v>#REF!</v>
      </c>
      <c r="J61" s="99" t="e">
        <f>#REF!</f>
        <v>#REF!</v>
      </c>
      <c r="K61" s="99" t="e">
        <f>#REF!</f>
        <v>#REF!</v>
      </c>
      <c r="L61" s="99" t="e">
        <f>#REF!</f>
        <v>#REF!</v>
      </c>
      <c r="M61" s="99" t="e">
        <f>#REF!</f>
        <v>#REF!</v>
      </c>
      <c r="N61" s="136" t="e">
        <f>#REF!</f>
        <v>#REF!</v>
      </c>
      <c r="Q61" s="212" t="e">
        <f>'PF pro forma'!E61-'Histo-Pôles '!E61</f>
        <v>#REF!</v>
      </c>
      <c r="R61" s="212" t="e">
        <f>'PF pro forma'!F61-'Histo-Pôles '!F61</f>
        <v>#REF!</v>
      </c>
      <c r="S61" s="213" t="e">
        <f>'PF pro forma'!G61-'Histo-Pôles '!G61</f>
        <v>#REF!</v>
      </c>
      <c r="T61" s="213" t="e">
        <f>'PF pro forma'!H61-'Histo-Pôles '!H61</f>
        <v>#REF!</v>
      </c>
      <c r="U61" s="213" t="e">
        <f>'PF pro forma'!I61-'Histo-Pôles '!I61</f>
        <v>#REF!</v>
      </c>
    </row>
    <row r="62" spans="1:21" s="9" customFormat="1" ht="13.5" customHeight="1" x14ac:dyDescent="0.25">
      <c r="B62" s="125"/>
      <c r="C62" s="6"/>
      <c r="D62" s="7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Q62" s="214"/>
      <c r="R62" s="214"/>
      <c r="S62" s="214"/>
      <c r="T62" s="214"/>
      <c r="U62" s="214"/>
    </row>
    <row r="63" spans="1:21" x14ac:dyDescent="0.25">
      <c r="D63" s="24" t="s">
        <v>42</v>
      </c>
      <c r="E63" s="88">
        <f>2014</f>
        <v>2014</v>
      </c>
      <c r="F63" s="88" t="s">
        <v>106</v>
      </c>
      <c r="G63" s="88" t="s">
        <v>105</v>
      </c>
      <c r="H63" s="88" t="s">
        <v>104</v>
      </c>
      <c r="I63" s="88" t="s">
        <v>103</v>
      </c>
      <c r="J63" s="88">
        <f>2013</f>
        <v>2013</v>
      </c>
      <c r="K63" s="88" t="s">
        <v>98</v>
      </c>
      <c r="L63" s="88" t="s">
        <v>99</v>
      </c>
      <c r="M63" s="88" t="s">
        <v>100</v>
      </c>
      <c r="N63" s="88" t="s">
        <v>101</v>
      </c>
      <c r="Q63" s="207">
        <f>2014</f>
        <v>2014</v>
      </c>
      <c r="R63" s="207" t="s">
        <v>106</v>
      </c>
      <c r="S63" s="207" t="s">
        <v>105</v>
      </c>
      <c r="T63" s="207" t="s">
        <v>104</v>
      </c>
      <c r="U63" s="207" t="s">
        <v>103</v>
      </c>
    </row>
    <row r="64" spans="1:21" x14ac:dyDescent="0.25">
      <c r="D64" s="100" t="s">
        <v>79</v>
      </c>
    </row>
    <row r="65" spans="1:21" x14ac:dyDescent="0.25">
      <c r="A65" s="25" t="s">
        <v>143</v>
      </c>
      <c r="B65" s="123" t="s">
        <v>156</v>
      </c>
      <c r="C65" s="77" t="s">
        <v>0</v>
      </c>
      <c r="D65" s="100" t="s">
        <v>20</v>
      </c>
      <c r="E65" s="102">
        <v>6730000</v>
      </c>
      <c r="F65" s="102">
        <v>1657000</v>
      </c>
      <c r="G65" s="102">
        <v>1662000</v>
      </c>
      <c r="H65" s="102">
        <v>1700000</v>
      </c>
      <c r="I65" s="102">
        <v>1711000</v>
      </c>
      <c r="J65" s="98">
        <v>6922000</v>
      </c>
      <c r="K65" s="98">
        <v>1698000</v>
      </c>
      <c r="L65" s="98">
        <v>1755000</v>
      </c>
      <c r="M65" s="98">
        <v>1757000</v>
      </c>
      <c r="N65" s="98">
        <v>1712000</v>
      </c>
      <c r="Q65" s="209">
        <f>'PF pro forma'!E65-'Histo-Pôles '!E65</f>
        <v>19000</v>
      </c>
      <c r="R65" s="209">
        <f>'PF pro forma'!F65-'Histo-Pôles '!F65</f>
        <v>-6000</v>
      </c>
      <c r="S65" s="209">
        <f>'PF pro forma'!G65-'Histo-Pôles '!G65</f>
        <v>9000</v>
      </c>
      <c r="T65" s="209">
        <f>'PF pro forma'!H65-'Histo-Pôles '!H65</f>
        <v>8000</v>
      </c>
      <c r="U65" s="209">
        <f>'PF pro forma'!I65-'Histo-Pôles '!I65</f>
        <v>9000</v>
      </c>
    </row>
    <row r="66" spans="1:21" s="17" customFormat="1" x14ac:dyDescent="0.25">
      <c r="A66" s="165" t="s">
        <v>157</v>
      </c>
      <c r="B66" s="123" t="s">
        <v>156</v>
      </c>
      <c r="C66" s="103" t="s">
        <v>0</v>
      </c>
      <c r="D66" s="104" t="s">
        <v>21</v>
      </c>
      <c r="E66" s="105">
        <v>4000000</v>
      </c>
      <c r="F66" s="105">
        <v>985000</v>
      </c>
      <c r="G66" s="105">
        <v>979000</v>
      </c>
      <c r="H66" s="105">
        <v>1031000</v>
      </c>
      <c r="I66" s="105">
        <v>1005000</v>
      </c>
      <c r="J66" s="105">
        <v>4145000</v>
      </c>
      <c r="K66" s="105">
        <v>1025000</v>
      </c>
      <c r="L66" s="105">
        <v>1055000</v>
      </c>
      <c r="M66" s="105">
        <v>1055000</v>
      </c>
      <c r="N66" s="105">
        <v>1010000</v>
      </c>
      <c r="Q66" s="215">
        <f>'PF pro forma'!E66-'Histo-Pôles '!E66</f>
        <v>1000</v>
      </c>
      <c r="R66" s="215">
        <f>'PF pro forma'!F66-'Histo-Pôles '!F66</f>
        <v>-1000</v>
      </c>
      <c r="S66" s="215">
        <f>'PF pro forma'!G66-'Histo-Pôles '!G66</f>
        <v>2000</v>
      </c>
      <c r="T66" s="215">
        <f>'PF pro forma'!H66-'Histo-Pôles '!H66</f>
        <v>0</v>
      </c>
      <c r="U66" s="215">
        <f>'PF pro forma'!I66-'Histo-Pôles '!I66</f>
        <v>1000</v>
      </c>
    </row>
    <row r="67" spans="1:21" s="17" customFormat="1" x14ac:dyDescent="0.25">
      <c r="A67" s="25" t="s">
        <v>158</v>
      </c>
      <c r="B67" s="123" t="s">
        <v>156</v>
      </c>
      <c r="C67" s="103" t="s">
        <v>0</v>
      </c>
      <c r="D67" s="104" t="s">
        <v>22</v>
      </c>
      <c r="E67" s="105">
        <v>2730000</v>
      </c>
      <c r="F67" s="105">
        <v>672000</v>
      </c>
      <c r="G67" s="105">
        <v>683000</v>
      </c>
      <c r="H67" s="105">
        <v>669000</v>
      </c>
      <c r="I67" s="105">
        <v>706000</v>
      </c>
      <c r="J67" s="105">
        <v>2777000</v>
      </c>
      <c r="K67" s="105">
        <v>673000</v>
      </c>
      <c r="L67" s="105">
        <v>700000</v>
      </c>
      <c r="M67" s="105">
        <v>702000</v>
      </c>
      <c r="N67" s="105">
        <v>702000</v>
      </c>
      <c r="Q67" s="215">
        <f>'PF pro forma'!E67-'Histo-Pôles '!E67</f>
        <v>18000</v>
      </c>
      <c r="R67" s="215">
        <f>'PF pro forma'!F67-'Histo-Pôles '!F67</f>
        <v>-5000</v>
      </c>
      <c r="S67" s="215">
        <f>'PF pro forma'!G67-'Histo-Pôles '!G67</f>
        <v>7000</v>
      </c>
      <c r="T67" s="215">
        <f>'PF pro forma'!H67-'Histo-Pôles '!H67</f>
        <v>8000</v>
      </c>
      <c r="U67" s="215">
        <f>'PF pro forma'!I67-'Histo-Pôles '!I67</f>
        <v>8000</v>
      </c>
    </row>
    <row r="68" spans="1:21" x14ac:dyDescent="0.25">
      <c r="A68" s="25" t="s">
        <v>145</v>
      </c>
      <c r="B68" s="123" t="s">
        <v>156</v>
      </c>
      <c r="C68" s="77" t="s">
        <v>0</v>
      </c>
      <c r="D68" s="106" t="s">
        <v>11</v>
      </c>
      <c r="E68" s="107">
        <v>-4493000</v>
      </c>
      <c r="F68" s="107">
        <v>-1182000</v>
      </c>
      <c r="G68" s="107">
        <v>-1147000</v>
      </c>
      <c r="H68" s="107">
        <v>-1086000</v>
      </c>
      <c r="I68" s="107">
        <v>-1078000</v>
      </c>
      <c r="J68" s="107">
        <v>-4543000</v>
      </c>
      <c r="K68" s="107">
        <v>-1200000</v>
      </c>
      <c r="L68" s="107">
        <v>-1162000</v>
      </c>
      <c r="M68" s="107">
        <v>-1097000</v>
      </c>
      <c r="N68" s="107">
        <v>-1084000</v>
      </c>
      <c r="Q68" s="210">
        <f>'PF pro forma'!E68-'Histo-Pôles '!E68</f>
        <v>-18000</v>
      </c>
      <c r="R68" s="210">
        <f>'PF pro forma'!F68-'Histo-Pôles '!F68</f>
        <v>13000</v>
      </c>
      <c r="S68" s="210">
        <f>'PF pro forma'!G68-'Histo-Pôles '!G68</f>
        <v>12000</v>
      </c>
      <c r="T68" s="210">
        <f>'PF pro forma'!H68-'Histo-Pôles '!H68</f>
        <v>13000</v>
      </c>
      <c r="U68" s="210">
        <f>'PF pro forma'!I68-'Histo-Pôles '!I68</f>
        <v>-56000</v>
      </c>
    </row>
    <row r="69" spans="1:21" x14ac:dyDescent="0.25">
      <c r="A69" s="25" t="s">
        <v>150</v>
      </c>
      <c r="B69" s="123" t="s">
        <v>156</v>
      </c>
      <c r="C69" s="77" t="s">
        <v>0</v>
      </c>
      <c r="D69" s="100" t="s">
        <v>23</v>
      </c>
      <c r="E69" s="102">
        <v>2237000</v>
      </c>
      <c r="F69" s="102">
        <v>475000</v>
      </c>
      <c r="G69" s="102">
        <v>515000</v>
      </c>
      <c r="H69" s="102">
        <v>614000</v>
      </c>
      <c r="I69" s="102">
        <v>633000</v>
      </c>
      <c r="J69" s="102">
        <v>2379000</v>
      </c>
      <c r="K69" s="102">
        <v>498000</v>
      </c>
      <c r="L69" s="102">
        <v>593000</v>
      </c>
      <c r="M69" s="102">
        <v>660000</v>
      </c>
      <c r="N69" s="102">
        <v>628000</v>
      </c>
      <c r="Q69" s="209">
        <f>'PF pro forma'!E69-'Histo-Pôles '!E69</f>
        <v>1000</v>
      </c>
      <c r="R69" s="209">
        <f>'PF pro forma'!F69-'Histo-Pôles '!F69</f>
        <v>7000</v>
      </c>
      <c r="S69" s="209">
        <f>'PF pro forma'!G69-'Histo-Pôles '!G69</f>
        <v>21000</v>
      </c>
      <c r="T69" s="209">
        <f>'PF pro forma'!H69-'Histo-Pôles '!H69</f>
        <v>21000</v>
      </c>
      <c r="U69" s="209">
        <f>'PF pro forma'!I69-'Histo-Pôles '!I69</f>
        <v>-47000</v>
      </c>
    </row>
    <row r="70" spans="1:21" x14ac:dyDescent="0.25">
      <c r="A70" s="25" t="s">
        <v>147</v>
      </c>
      <c r="B70" s="123" t="s">
        <v>156</v>
      </c>
      <c r="C70" s="77" t="s">
        <v>0</v>
      </c>
      <c r="D70" s="106" t="s">
        <v>12</v>
      </c>
      <c r="E70" s="107">
        <v>-402000</v>
      </c>
      <c r="F70" s="107">
        <v>-106000</v>
      </c>
      <c r="G70" s="107">
        <v>-85000</v>
      </c>
      <c r="H70" s="107">
        <v>-103000</v>
      </c>
      <c r="I70" s="107">
        <v>-108000</v>
      </c>
      <c r="J70" s="107">
        <v>-343000</v>
      </c>
      <c r="K70" s="107">
        <v>-86000</v>
      </c>
      <c r="L70" s="107">
        <v>-90000</v>
      </c>
      <c r="M70" s="107">
        <v>-88000</v>
      </c>
      <c r="N70" s="107">
        <v>-79000</v>
      </c>
      <c r="Q70" s="210">
        <f>'PF pro forma'!E70-'Histo-Pôles '!E70</f>
        <v>0</v>
      </c>
      <c r="R70" s="210">
        <f>'PF pro forma'!F70-'Histo-Pôles '!F70</f>
        <v>0</v>
      </c>
      <c r="S70" s="210">
        <f>'PF pro forma'!G70-'Histo-Pôles '!G70</f>
        <v>0</v>
      </c>
      <c r="T70" s="210">
        <f>'PF pro forma'!H70-'Histo-Pôles '!H70</f>
        <v>0</v>
      </c>
      <c r="U70" s="210">
        <f>'PF pro forma'!I70-'Histo-Pôles '!I70</f>
        <v>0</v>
      </c>
    </row>
    <row r="71" spans="1:21" x14ac:dyDescent="0.25">
      <c r="A71" s="25" t="s">
        <v>151</v>
      </c>
      <c r="B71" s="123" t="s">
        <v>156</v>
      </c>
      <c r="C71" s="77" t="s">
        <v>0</v>
      </c>
      <c r="D71" s="100" t="s">
        <v>13</v>
      </c>
      <c r="E71" s="102">
        <v>1835000</v>
      </c>
      <c r="F71" s="102">
        <v>369000</v>
      </c>
      <c r="G71" s="102">
        <v>430000</v>
      </c>
      <c r="H71" s="102">
        <v>511000</v>
      </c>
      <c r="I71" s="102">
        <v>525000</v>
      </c>
      <c r="J71" s="102">
        <v>2036000</v>
      </c>
      <c r="K71" s="102">
        <v>412000</v>
      </c>
      <c r="L71" s="102">
        <v>503000</v>
      </c>
      <c r="M71" s="102">
        <v>572000</v>
      </c>
      <c r="N71" s="102">
        <v>549000</v>
      </c>
      <c r="Q71" s="209">
        <f>'PF pro forma'!E71-'Histo-Pôles '!E71</f>
        <v>1000</v>
      </c>
      <c r="R71" s="209">
        <f>'PF pro forma'!F71-'Histo-Pôles '!F71</f>
        <v>7000</v>
      </c>
      <c r="S71" s="209">
        <f>'PF pro forma'!G71-'Histo-Pôles '!G71</f>
        <v>21000</v>
      </c>
      <c r="T71" s="209">
        <f>'PF pro forma'!H71-'Histo-Pôles '!H71</f>
        <v>21000</v>
      </c>
      <c r="U71" s="209">
        <f>'PF pro forma'!I71-'Histo-Pôles '!I71</f>
        <v>-47000</v>
      </c>
    </row>
    <row r="72" spans="1:21" x14ac:dyDescent="0.25">
      <c r="A72" s="166" t="s">
        <v>173</v>
      </c>
      <c r="B72" s="123" t="s">
        <v>156</v>
      </c>
      <c r="C72" s="77" t="s">
        <v>0</v>
      </c>
      <c r="D72" s="106" t="s">
        <v>24</v>
      </c>
      <c r="E72" s="107">
        <v>3000</v>
      </c>
      <c r="F72" s="107">
        <v>0</v>
      </c>
      <c r="G72" s="107">
        <v>1000</v>
      </c>
      <c r="H72" s="107">
        <v>1000</v>
      </c>
      <c r="I72" s="107">
        <v>1000</v>
      </c>
      <c r="J72" s="107">
        <v>4000</v>
      </c>
      <c r="K72" s="107">
        <v>0</v>
      </c>
      <c r="L72" s="107">
        <v>1000</v>
      </c>
      <c r="M72" s="107">
        <v>1000</v>
      </c>
      <c r="N72" s="107">
        <v>2000</v>
      </c>
      <c r="Q72" s="210">
        <f>'PF pro forma'!E72-'Histo-Pôles '!E72</f>
        <v>0</v>
      </c>
      <c r="R72" s="210">
        <f>'PF pro forma'!F72-'Histo-Pôles '!F72</f>
        <v>0</v>
      </c>
      <c r="S72" s="210">
        <f>'PF pro forma'!G72-'Histo-Pôles '!G72</f>
        <v>1000</v>
      </c>
      <c r="T72" s="210">
        <f>'PF pro forma'!H72-'Histo-Pôles '!H72</f>
        <v>-1000</v>
      </c>
      <c r="U72" s="210">
        <f>'PF pro forma'!I72-'Histo-Pôles '!I72</f>
        <v>0</v>
      </c>
    </row>
    <row r="73" spans="1:21" x14ac:dyDescent="0.25">
      <c r="A73" s="25" t="s">
        <v>142</v>
      </c>
      <c r="B73" s="123" t="s">
        <v>156</v>
      </c>
      <c r="C73" s="77" t="s">
        <v>0</v>
      </c>
      <c r="D73" s="100" t="s">
        <v>25</v>
      </c>
      <c r="E73" s="102">
        <v>1838000</v>
      </c>
      <c r="F73" s="102">
        <v>369000</v>
      </c>
      <c r="G73" s="102">
        <v>431000</v>
      </c>
      <c r="H73" s="102">
        <v>512000</v>
      </c>
      <c r="I73" s="102">
        <v>526000</v>
      </c>
      <c r="J73" s="102">
        <v>2040000</v>
      </c>
      <c r="K73" s="102">
        <v>412000</v>
      </c>
      <c r="L73" s="102">
        <v>504000</v>
      </c>
      <c r="M73" s="102">
        <v>573000</v>
      </c>
      <c r="N73" s="102">
        <v>551000</v>
      </c>
      <c r="Q73" s="209">
        <f>'PF pro forma'!E73-'Histo-Pôles '!E73</f>
        <v>1000</v>
      </c>
      <c r="R73" s="209">
        <f>'PF pro forma'!F73-'Histo-Pôles '!F73</f>
        <v>7000</v>
      </c>
      <c r="S73" s="209">
        <f>'PF pro forma'!G73-'Histo-Pôles '!G73</f>
        <v>22000</v>
      </c>
      <c r="T73" s="209">
        <f>'PF pro forma'!H73-'Histo-Pôles '!H73</f>
        <v>20000</v>
      </c>
      <c r="U73" s="209">
        <f>'PF pro forma'!I73-'Histo-Pôles '!I73</f>
        <v>-47000</v>
      </c>
    </row>
    <row r="74" spans="1:21" x14ac:dyDescent="0.25">
      <c r="A74" s="25"/>
      <c r="B74" s="123"/>
      <c r="C74" s="6"/>
      <c r="D74" s="106" t="s">
        <v>34</v>
      </c>
      <c r="E74" s="107">
        <f t="shared" ref="E74:N74" si="1">E75-E73</f>
        <v>-142000</v>
      </c>
      <c r="F74" s="107">
        <f t="shared" si="1"/>
        <v>-35000</v>
      </c>
      <c r="G74" s="107">
        <f t="shared" si="1"/>
        <v>-35000</v>
      </c>
      <c r="H74" s="107">
        <f t="shared" si="1"/>
        <v>-32000</v>
      </c>
      <c r="I74" s="107">
        <f t="shared" si="1"/>
        <v>-40000</v>
      </c>
      <c r="J74" s="107">
        <f t="shared" si="1"/>
        <v>-129000</v>
      </c>
      <c r="K74" s="107">
        <f t="shared" si="1"/>
        <v>-27000</v>
      </c>
      <c r="L74" s="107">
        <f t="shared" si="1"/>
        <v>-35000</v>
      </c>
      <c r="M74" s="107">
        <f t="shared" si="1"/>
        <v>-32000</v>
      </c>
      <c r="N74" s="107">
        <f t="shared" si="1"/>
        <v>-35000</v>
      </c>
      <c r="Q74" s="210">
        <f>'PF pro forma'!E74-'Histo-Pôles '!E74</f>
        <v>-1000</v>
      </c>
      <c r="R74" s="210">
        <f>'PF pro forma'!F74-'Histo-Pôles '!F74</f>
        <v>3000</v>
      </c>
      <c r="S74" s="210">
        <f>'PF pro forma'!G74-'Histo-Pôles '!G74</f>
        <v>-2000</v>
      </c>
      <c r="T74" s="210">
        <f>'PF pro forma'!H74-'Histo-Pôles '!H74</f>
        <v>-2000</v>
      </c>
      <c r="U74" s="210">
        <f>'PF pro forma'!I74-'Histo-Pôles '!I74</f>
        <v>0</v>
      </c>
    </row>
    <row r="75" spans="1:21" x14ac:dyDescent="0.25">
      <c r="A75" s="25"/>
      <c r="B75" s="123" t="s">
        <v>160</v>
      </c>
      <c r="C75" s="69" t="s">
        <v>1</v>
      </c>
      <c r="D75" s="100" t="s">
        <v>26</v>
      </c>
      <c r="E75" s="102">
        <v>1696000</v>
      </c>
      <c r="F75" s="102">
        <v>334000</v>
      </c>
      <c r="G75" s="102">
        <v>396000</v>
      </c>
      <c r="H75" s="102">
        <v>480000</v>
      </c>
      <c r="I75" s="102">
        <v>486000</v>
      </c>
      <c r="J75" s="98">
        <v>1911000</v>
      </c>
      <c r="K75" s="98">
        <v>385000</v>
      </c>
      <c r="L75" s="98">
        <v>469000</v>
      </c>
      <c r="M75" s="98">
        <v>541000</v>
      </c>
      <c r="N75" s="98">
        <v>516000</v>
      </c>
      <c r="Q75" s="209">
        <f>'PF pro forma'!E75-'Histo-Pôles '!E75</f>
        <v>0</v>
      </c>
      <c r="R75" s="209">
        <f>'PF pro forma'!F75-'Histo-Pôles '!F75</f>
        <v>10000</v>
      </c>
      <c r="S75" s="209">
        <f>'PF pro forma'!G75-'Histo-Pôles '!G75</f>
        <v>20000</v>
      </c>
      <c r="T75" s="209">
        <f>'PF pro forma'!H75-'Histo-Pôles '!H75</f>
        <v>18000</v>
      </c>
      <c r="U75" s="209">
        <f>'PF pro forma'!I75-'Histo-Pôles '!I75</f>
        <v>-47000</v>
      </c>
    </row>
    <row r="76" spans="1:21" s="9" customFormat="1" ht="6" customHeight="1" x14ac:dyDescent="0.25">
      <c r="B76" s="125"/>
      <c r="C76" s="6"/>
      <c r="D76" s="16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Q76" s="211">
        <f>'PF pro forma'!E76-'Histo-Pôles '!E76</f>
        <v>0</v>
      </c>
      <c r="R76" s="211">
        <f>'PF pro forma'!F76-'Histo-Pôles '!F76</f>
        <v>0</v>
      </c>
      <c r="S76" s="211">
        <f>'PF pro forma'!G76-'Histo-Pôles '!G76</f>
        <v>0</v>
      </c>
      <c r="T76" s="211">
        <f>'PF pro forma'!H76-'Histo-Pôles '!H76</f>
        <v>0</v>
      </c>
      <c r="U76" s="211">
        <f>'PF pro forma'!I76-'Histo-Pôles '!I76</f>
        <v>0</v>
      </c>
    </row>
    <row r="77" spans="1:21" x14ac:dyDescent="0.25">
      <c r="A77" s="25"/>
      <c r="B77" s="123"/>
      <c r="C77" s="68" t="s">
        <v>1</v>
      </c>
      <c r="D77" s="106" t="str">
        <f>"Fonds propres alloués (Md€, sur la période cumulée) "</f>
        <v xml:space="preserve">Fonds propres alloués (Md€, sur la période cumulée) </v>
      </c>
      <c r="E77" s="136" t="e">
        <f>#REF!</f>
        <v>#REF!</v>
      </c>
      <c r="F77" s="136" t="e">
        <f>#REF!</f>
        <v>#REF!</v>
      </c>
      <c r="G77" s="99" t="e">
        <f>#REF!</f>
        <v>#REF!</v>
      </c>
      <c r="H77" s="99" t="e">
        <f>#REF!</f>
        <v>#REF!</v>
      </c>
      <c r="I77" s="99" t="e">
        <f>#REF!</f>
        <v>#REF!</v>
      </c>
      <c r="J77" s="99" t="e">
        <f>#REF!</f>
        <v>#REF!</v>
      </c>
      <c r="K77" s="99" t="e">
        <f>#REF!</f>
        <v>#REF!</v>
      </c>
      <c r="L77" s="99" t="e">
        <f>#REF!</f>
        <v>#REF!</v>
      </c>
      <c r="M77" s="99" t="e">
        <f>#REF!</f>
        <v>#REF!</v>
      </c>
      <c r="N77" s="136" t="e">
        <f>#REF!</f>
        <v>#REF!</v>
      </c>
      <c r="Q77" s="212" t="e">
        <f>'PF pro forma'!E77-'Histo-Pôles '!E77</f>
        <v>#REF!</v>
      </c>
      <c r="R77" s="212" t="e">
        <f>'PF pro forma'!F77-'Histo-Pôles '!F77</f>
        <v>#REF!</v>
      </c>
      <c r="S77" s="213" t="e">
        <f>'PF pro forma'!G77-'Histo-Pôles '!G77</f>
        <v>#REF!</v>
      </c>
      <c r="T77" s="213" t="e">
        <f>'PF pro forma'!H77-'Histo-Pôles '!H77</f>
        <v>#REF!</v>
      </c>
      <c r="U77" s="213" t="e">
        <f>'PF pro forma'!I77-'Histo-Pôles '!I77</f>
        <v>#REF!</v>
      </c>
    </row>
    <row r="78" spans="1:21" x14ac:dyDescent="0.25">
      <c r="C78" s="6"/>
      <c r="D78" s="7"/>
    </row>
    <row r="79" spans="1:21" s="154" customFormat="1" x14ac:dyDescent="0.25">
      <c r="B79" s="122"/>
      <c r="C79" s="9"/>
      <c r="D79" s="24" t="s">
        <v>42</v>
      </c>
      <c r="E79" s="88">
        <f>2014</f>
        <v>2014</v>
      </c>
      <c r="F79" s="88" t="s">
        <v>106</v>
      </c>
      <c r="G79" s="88" t="s">
        <v>105</v>
      </c>
      <c r="H79" s="88" t="s">
        <v>104</v>
      </c>
      <c r="I79" s="88" t="s">
        <v>103</v>
      </c>
      <c r="J79" s="88">
        <f>2013</f>
        <v>2013</v>
      </c>
      <c r="K79" s="88" t="s">
        <v>98</v>
      </c>
      <c r="L79" s="88" t="s">
        <v>99</v>
      </c>
      <c r="M79" s="88" t="s">
        <v>100</v>
      </c>
      <c r="N79" s="88" t="s">
        <v>101</v>
      </c>
      <c r="Q79" s="207">
        <f>2014</f>
        <v>2014</v>
      </c>
      <c r="R79" s="207" t="s">
        <v>106</v>
      </c>
      <c r="S79" s="207" t="s">
        <v>105</v>
      </c>
      <c r="T79" s="207" t="s">
        <v>104</v>
      </c>
      <c r="U79" s="207" t="s">
        <v>103</v>
      </c>
    </row>
    <row r="80" spans="1:21" x14ac:dyDescent="0.25">
      <c r="C80" s="18"/>
      <c r="D80" s="100" t="s">
        <v>78</v>
      </c>
      <c r="E80" s="2"/>
      <c r="F80" s="2"/>
      <c r="G80" s="2"/>
      <c r="H80" s="2"/>
      <c r="I80" s="2"/>
      <c r="J80" s="2"/>
      <c r="K80" s="2"/>
      <c r="L80" s="2"/>
      <c r="M80" s="2"/>
      <c r="N80" s="2"/>
      <c r="Q80" s="208"/>
      <c r="R80" s="208"/>
      <c r="S80" s="208"/>
      <c r="T80" s="208"/>
      <c r="U80" s="208"/>
    </row>
    <row r="81" spans="1:21" x14ac:dyDescent="0.25">
      <c r="A81" s="25" t="s">
        <v>144</v>
      </c>
      <c r="B81" s="123" t="s">
        <v>156</v>
      </c>
      <c r="C81" s="77" t="s">
        <v>4</v>
      </c>
      <c r="D81" s="100" t="s">
        <v>20</v>
      </c>
      <c r="E81" s="102">
        <v>6787000</v>
      </c>
      <c r="F81" s="102">
        <v>1664000</v>
      </c>
      <c r="G81" s="102">
        <v>1707000</v>
      </c>
      <c r="H81" s="102">
        <v>1704000</v>
      </c>
      <c r="I81" s="102">
        <v>1712000</v>
      </c>
      <c r="J81" s="98">
        <v>6855000</v>
      </c>
      <c r="K81" s="98">
        <v>1694000</v>
      </c>
      <c r="L81" s="98">
        <v>1746000</v>
      </c>
      <c r="M81" s="98">
        <v>1712000</v>
      </c>
      <c r="N81" s="98">
        <v>1703000</v>
      </c>
      <c r="Q81" s="209">
        <f>'PF pro forma'!E81-'Histo-Pôles '!E81</f>
        <v>19000</v>
      </c>
      <c r="R81" s="209">
        <f>'PF pro forma'!F81-'Histo-Pôles '!F81</f>
        <v>-6000</v>
      </c>
      <c r="S81" s="209">
        <f>'PF pro forma'!G81-'Histo-Pôles '!G81</f>
        <v>9000</v>
      </c>
      <c r="T81" s="209">
        <f>'PF pro forma'!H81-'Histo-Pôles '!H81</f>
        <v>8000</v>
      </c>
      <c r="U81" s="209">
        <f>'PF pro forma'!I81-'Histo-Pôles '!I81</f>
        <v>9000</v>
      </c>
    </row>
    <row r="82" spans="1:21" s="17" customFormat="1" x14ac:dyDescent="0.25">
      <c r="A82" s="165" t="s">
        <v>159</v>
      </c>
      <c r="B82" s="123" t="s">
        <v>156</v>
      </c>
      <c r="C82" s="103" t="s">
        <v>4</v>
      </c>
      <c r="D82" s="104" t="s">
        <v>21</v>
      </c>
      <c r="E82" s="105">
        <v>4057000</v>
      </c>
      <c r="F82" s="105">
        <v>992000</v>
      </c>
      <c r="G82" s="105">
        <v>1024000</v>
      </c>
      <c r="H82" s="105">
        <v>1035000</v>
      </c>
      <c r="I82" s="105">
        <v>1006000</v>
      </c>
      <c r="J82" s="105">
        <v>4078000</v>
      </c>
      <c r="K82" s="105">
        <v>1021000</v>
      </c>
      <c r="L82" s="105">
        <v>1046000</v>
      </c>
      <c r="M82" s="105">
        <v>1010000</v>
      </c>
      <c r="N82" s="105">
        <v>1001000</v>
      </c>
      <c r="Q82" s="215">
        <f>'PF pro forma'!E82-'Histo-Pôles '!E82</f>
        <v>1000</v>
      </c>
      <c r="R82" s="215">
        <f>'PF pro forma'!F82-'Histo-Pôles '!F82</f>
        <v>-1000</v>
      </c>
      <c r="S82" s="215">
        <f>'PF pro forma'!G82-'Histo-Pôles '!G82</f>
        <v>2000</v>
      </c>
      <c r="T82" s="215">
        <f>'PF pro forma'!H82-'Histo-Pôles '!H82</f>
        <v>0</v>
      </c>
      <c r="U82" s="215">
        <f>'PF pro forma'!I82-'Histo-Pôles '!I82</f>
        <v>1000</v>
      </c>
    </row>
    <row r="83" spans="1:21" s="17" customFormat="1" x14ac:dyDescent="0.25">
      <c r="A83" s="25" t="s">
        <v>158</v>
      </c>
      <c r="B83" s="123" t="s">
        <v>156</v>
      </c>
      <c r="C83" s="103" t="s">
        <v>4</v>
      </c>
      <c r="D83" s="104" t="s">
        <v>22</v>
      </c>
      <c r="E83" s="105">
        <v>2730000</v>
      </c>
      <c r="F83" s="105">
        <v>672000</v>
      </c>
      <c r="G83" s="105">
        <v>683000</v>
      </c>
      <c r="H83" s="105">
        <v>669000</v>
      </c>
      <c r="I83" s="105">
        <v>706000</v>
      </c>
      <c r="J83" s="105">
        <v>2777000</v>
      </c>
      <c r="K83" s="105">
        <v>673000</v>
      </c>
      <c r="L83" s="105">
        <v>700000</v>
      </c>
      <c r="M83" s="105">
        <v>702000</v>
      </c>
      <c r="N83" s="105">
        <v>702000</v>
      </c>
      <c r="Q83" s="215">
        <f>'PF pro forma'!E83-'Histo-Pôles '!E83</f>
        <v>18000</v>
      </c>
      <c r="R83" s="215">
        <f>'PF pro forma'!F83-'Histo-Pôles '!F83</f>
        <v>-5000</v>
      </c>
      <c r="S83" s="215">
        <f>'PF pro forma'!G83-'Histo-Pôles '!G83</f>
        <v>7000</v>
      </c>
      <c r="T83" s="215">
        <f>'PF pro forma'!H83-'Histo-Pôles '!H83</f>
        <v>8000</v>
      </c>
      <c r="U83" s="215">
        <f>'PF pro forma'!I83-'Histo-Pôles '!I83</f>
        <v>8000</v>
      </c>
    </row>
    <row r="84" spans="1:21" x14ac:dyDescent="0.25">
      <c r="A84" s="25" t="s">
        <v>145</v>
      </c>
      <c r="B84" s="123" t="s">
        <v>156</v>
      </c>
      <c r="C84" s="77" t="s">
        <v>4</v>
      </c>
      <c r="D84" s="106" t="s">
        <v>11</v>
      </c>
      <c r="E84" s="107">
        <v>-4493000</v>
      </c>
      <c r="F84" s="107">
        <v>-1182000</v>
      </c>
      <c r="G84" s="107">
        <v>-1147000</v>
      </c>
      <c r="H84" s="107">
        <v>-1086000</v>
      </c>
      <c r="I84" s="107">
        <v>-1078000</v>
      </c>
      <c r="J84" s="107">
        <v>-4543000</v>
      </c>
      <c r="K84" s="107">
        <v>-1200000</v>
      </c>
      <c r="L84" s="107">
        <v>-1162000</v>
      </c>
      <c r="M84" s="107">
        <v>-1097000</v>
      </c>
      <c r="N84" s="107">
        <v>-1084000</v>
      </c>
      <c r="Q84" s="210">
        <f>'PF pro forma'!E84-'Histo-Pôles '!E84</f>
        <v>-18000</v>
      </c>
      <c r="R84" s="210">
        <f>'PF pro forma'!F84-'Histo-Pôles '!F84</f>
        <v>13000</v>
      </c>
      <c r="S84" s="210">
        <f>'PF pro forma'!G84-'Histo-Pôles '!G84</f>
        <v>12000</v>
      </c>
      <c r="T84" s="210">
        <f>'PF pro forma'!H84-'Histo-Pôles '!H84</f>
        <v>13000</v>
      </c>
      <c r="U84" s="210">
        <f>'PF pro forma'!I84-'Histo-Pôles '!I84</f>
        <v>-56000</v>
      </c>
    </row>
    <row r="85" spans="1:21" x14ac:dyDescent="0.25">
      <c r="A85" s="25" t="s">
        <v>146</v>
      </c>
      <c r="B85" s="123" t="s">
        <v>156</v>
      </c>
      <c r="C85" s="77" t="s">
        <v>4</v>
      </c>
      <c r="D85" s="100" t="s">
        <v>23</v>
      </c>
      <c r="E85" s="102">
        <v>2294000</v>
      </c>
      <c r="F85" s="102">
        <v>482000</v>
      </c>
      <c r="G85" s="102">
        <v>560000</v>
      </c>
      <c r="H85" s="102">
        <v>618000</v>
      </c>
      <c r="I85" s="102">
        <v>634000</v>
      </c>
      <c r="J85" s="102">
        <v>2312000</v>
      </c>
      <c r="K85" s="102">
        <v>494000</v>
      </c>
      <c r="L85" s="102">
        <v>584000</v>
      </c>
      <c r="M85" s="102">
        <v>615000</v>
      </c>
      <c r="N85" s="102">
        <v>619000</v>
      </c>
      <c r="Q85" s="209">
        <f>'PF pro forma'!E85-'Histo-Pôles '!E85</f>
        <v>1000</v>
      </c>
      <c r="R85" s="209">
        <f>'PF pro forma'!F85-'Histo-Pôles '!F85</f>
        <v>7000</v>
      </c>
      <c r="S85" s="209">
        <f>'PF pro forma'!G85-'Histo-Pôles '!G85</f>
        <v>21000</v>
      </c>
      <c r="T85" s="209">
        <f>'PF pro forma'!H85-'Histo-Pôles '!H85</f>
        <v>21000</v>
      </c>
      <c r="U85" s="209">
        <f>'PF pro forma'!I85-'Histo-Pôles '!I85</f>
        <v>-47000</v>
      </c>
    </row>
    <row r="86" spans="1:21" x14ac:dyDescent="0.25">
      <c r="A86" s="25" t="s">
        <v>147</v>
      </c>
      <c r="B86" s="123" t="s">
        <v>156</v>
      </c>
      <c r="C86" s="77" t="s">
        <v>4</v>
      </c>
      <c r="D86" s="106" t="s">
        <v>12</v>
      </c>
      <c r="E86" s="107">
        <v>-402000</v>
      </c>
      <c r="F86" s="107">
        <v>-106000</v>
      </c>
      <c r="G86" s="107">
        <v>-85000</v>
      </c>
      <c r="H86" s="107">
        <v>-103000</v>
      </c>
      <c r="I86" s="107">
        <v>-108000</v>
      </c>
      <c r="J86" s="107">
        <v>-343000</v>
      </c>
      <c r="K86" s="107">
        <v>-86000</v>
      </c>
      <c r="L86" s="107">
        <v>-90000</v>
      </c>
      <c r="M86" s="107">
        <v>-88000</v>
      </c>
      <c r="N86" s="107">
        <v>-79000</v>
      </c>
      <c r="Q86" s="210">
        <f>'PF pro forma'!E86-'Histo-Pôles '!E86</f>
        <v>0</v>
      </c>
      <c r="R86" s="210">
        <f>'PF pro forma'!F86-'Histo-Pôles '!F86</f>
        <v>0</v>
      </c>
      <c r="S86" s="210">
        <f>'PF pro forma'!G86-'Histo-Pôles '!G86</f>
        <v>0</v>
      </c>
      <c r="T86" s="210">
        <f>'PF pro forma'!H86-'Histo-Pôles '!H86</f>
        <v>0</v>
      </c>
      <c r="U86" s="210">
        <f>'PF pro forma'!I86-'Histo-Pôles '!I86</f>
        <v>0</v>
      </c>
    </row>
    <row r="87" spans="1:21" x14ac:dyDescent="0.25">
      <c r="A87" s="25" t="s">
        <v>148</v>
      </c>
      <c r="B87" s="123" t="s">
        <v>156</v>
      </c>
      <c r="C87" s="77" t="s">
        <v>4</v>
      </c>
      <c r="D87" s="100" t="s">
        <v>13</v>
      </c>
      <c r="E87" s="102">
        <v>1892000</v>
      </c>
      <c r="F87" s="102">
        <v>376000</v>
      </c>
      <c r="G87" s="102">
        <v>475000</v>
      </c>
      <c r="H87" s="102">
        <v>515000</v>
      </c>
      <c r="I87" s="102">
        <v>526000</v>
      </c>
      <c r="J87" s="102">
        <v>1969000</v>
      </c>
      <c r="K87" s="102">
        <v>408000</v>
      </c>
      <c r="L87" s="102">
        <v>494000</v>
      </c>
      <c r="M87" s="102">
        <v>527000</v>
      </c>
      <c r="N87" s="102">
        <v>540000</v>
      </c>
      <c r="Q87" s="209">
        <f>'PF pro forma'!E87-'Histo-Pôles '!E87</f>
        <v>1000</v>
      </c>
      <c r="R87" s="209">
        <f>'PF pro forma'!F87-'Histo-Pôles '!F87</f>
        <v>7000</v>
      </c>
      <c r="S87" s="209">
        <f>'PF pro forma'!G87-'Histo-Pôles '!G87</f>
        <v>21000</v>
      </c>
      <c r="T87" s="209">
        <f>'PF pro forma'!H87-'Histo-Pôles '!H87</f>
        <v>21000</v>
      </c>
      <c r="U87" s="209">
        <f>'PF pro forma'!I87-'Histo-Pôles '!I87</f>
        <v>-47000</v>
      </c>
    </row>
    <row r="88" spans="1:21" x14ac:dyDescent="0.25">
      <c r="A88" s="166" t="s">
        <v>173</v>
      </c>
      <c r="B88" s="123" t="s">
        <v>156</v>
      </c>
      <c r="C88" s="77" t="s">
        <v>4</v>
      </c>
      <c r="D88" s="106" t="s">
        <v>24</v>
      </c>
      <c r="E88" s="107">
        <v>3000</v>
      </c>
      <c r="F88" s="107">
        <v>0</v>
      </c>
      <c r="G88" s="107">
        <v>1000</v>
      </c>
      <c r="H88" s="107">
        <v>1000</v>
      </c>
      <c r="I88" s="107">
        <v>1000</v>
      </c>
      <c r="J88" s="107">
        <v>4000</v>
      </c>
      <c r="K88" s="107">
        <v>0</v>
      </c>
      <c r="L88" s="107">
        <v>1000</v>
      </c>
      <c r="M88" s="107">
        <v>1000</v>
      </c>
      <c r="N88" s="107">
        <v>2000</v>
      </c>
      <c r="Q88" s="210">
        <f>'PF pro forma'!E88-'Histo-Pôles '!E88</f>
        <v>0</v>
      </c>
      <c r="R88" s="210">
        <f>'PF pro forma'!F88-'Histo-Pôles '!F88</f>
        <v>0</v>
      </c>
      <c r="S88" s="210">
        <f>'PF pro forma'!G88-'Histo-Pôles '!G88</f>
        <v>1000</v>
      </c>
      <c r="T88" s="210">
        <f>'PF pro forma'!H88-'Histo-Pôles '!H88</f>
        <v>-1000</v>
      </c>
      <c r="U88" s="210">
        <f>'PF pro forma'!I88-'Histo-Pôles '!I88</f>
        <v>0</v>
      </c>
    </row>
    <row r="89" spans="1:21" x14ac:dyDescent="0.25">
      <c r="A89" s="25" t="s">
        <v>141</v>
      </c>
      <c r="B89" s="123" t="s">
        <v>156</v>
      </c>
      <c r="C89" s="77" t="s">
        <v>4</v>
      </c>
      <c r="D89" s="100" t="s">
        <v>25</v>
      </c>
      <c r="E89" s="102">
        <v>1895000</v>
      </c>
      <c r="F89" s="102">
        <v>376000</v>
      </c>
      <c r="G89" s="102">
        <v>476000</v>
      </c>
      <c r="H89" s="102">
        <v>516000</v>
      </c>
      <c r="I89" s="102">
        <v>527000</v>
      </c>
      <c r="J89" s="102">
        <v>1973000</v>
      </c>
      <c r="K89" s="102">
        <v>408000</v>
      </c>
      <c r="L89" s="102">
        <v>495000</v>
      </c>
      <c r="M89" s="102">
        <v>528000</v>
      </c>
      <c r="N89" s="102">
        <v>542000</v>
      </c>
      <c r="Q89" s="209">
        <f>'PF pro forma'!E89-'Histo-Pôles '!E89</f>
        <v>1000</v>
      </c>
      <c r="R89" s="209">
        <f>'PF pro forma'!F89-'Histo-Pôles '!F89</f>
        <v>7000</v>
      </c>
      <c r="S89" s="209">
        <f>'PF pro forma'!G89-'Histo-Pôles '!G89</f>
        <v>22000</v>
      </c>
      <c r="T89" s="209">
        <f>'PF pro forma'!H89-'Histo-Pôles '!H89</f>
        <v>20000</v>
      </c>
      <c r="U89" s="209">
        <f>'PF pro forma'!I89-'Histo-Pôles '!I89</f>
        <v>-47000</v>
      </c>
    </row>
    <row r="90" spans="1:21" x14ac:dyDescent="0.25">
      <c r="A90" s="155"/>
      <c r="B90" s="123"/>
      <c r="C90" s="6"/>
      <c r="D90" s="106" t="s">
        <v>34</v>
      </c>
      <c r="E90" s="107">
        <f t="shared" ref="E90:N90" si="2">E91-E89</f>
        <v>-142000</v>
      </c>
      <c r="F90" s="107">
        <f t="shared" si="2"/>
        <v>-35000</v>
      </c>
      <c r="G90" s="107">
        <f t="shared" si="2"/>
        <v>-35000</v>
      </c>
      <c r="H90" s="107">
        <f t="shared" si="2"/>
        <v>-32000</v>
      </c>
      <c r="I90" s="107">
        <f t="shared" si="2"/>
        <v>-40000</v>
      </c>
      <c r="J90" s="107">
        <f t="shared" si="2"/>
        <v>-129000</v>
      </c>
      <c r="K90" s="107">
        <f t="shared" si="2"/>
        <v>-27000</v>
      </c>
      <c r="L90" s="107">
        <f t="shared" si="2"/>
        <v>-35000</v>
      </c>
      <c r="M90" s="107">
        <f t="shared" si="2"/>
        <v>-32000</v>
      </c>
      <c r="N90" s="107">
        <f t="shared" si="2"/>
        <v>-35000</v>
      </c>
      <c r="Q90" s="210">
        <f>'PF pro forma'!E90-'Histo-Pôles '!E90</f>
        <v>-1000</v>
      </c>
      <c r="R90" s="210">
        <f>'PF pro forma'!F90-'Histo-Pôles '!F90</f>
        <v>3000</v>
      </c>
      <c r="S90" s="210">
        <f>'PF pro forma'!G90-'Histo-Pôles '!G90</f>
        <v>-2000</v>
      </c>
      <c r="T90" s="210">
        <f>'PF pro forma'!H90-'Histo-Pôles '!H90</f>
        <v>-2000</v>
      </c>
      <c r="U90" s="210">
        <f>'PF pro forma'!I90-'Histo-Pôles '!I90</f>
        <v>0</v>
      </c>
    </row>
    <row r="91" spans="1:21" x14ac:dyDescent="0.25">
      <c r="A91" s="25"/>
      <c r="B91" s="123" t="s">
        <v>160</v>
      </c>
      <c r="C91" s="77" t="s">
        <v>53</v>
      </c>
      <c r="D91" s="100" t="s">
        <v>26</v>
      </c>
      <c r="E91" s="102">
        <v>1753000</v>
      </c>
      <c r="F91" s="102">
        <v>341000</v>
      </c>
      <c r="G91" s="102">
        <v>441000</v>
      </c>
      <c r="H91" s="102">
        <v>484000</v>
      </c>
      <c r="I91" s="102">
        <v>487000</v>
      </c>
      <c r="J91" s="98">
        <v>1844000</v>
      </c>
      <c r="K91" s="98">
        <v>381000</v>
      </c>
      <c r="L91" s="98">
        <v>460000</v>
      </c>
      <c r="M91" s="98">
        <v>496000</v>
      </c>
      <c r="N91" s="98">
        <v>507000</v>
      </c>
      <c r="Q91" s="209">
        <f>'PF pro forma'!E91-'Histo-Pôles '!E91</f>
        <v>0</v>
      </c>
      <c r="R91" s="209">
        <f>'PF pro forma'!F91-'Histo-Pôles '!F91</f>
        <v>10000</v>
      </c>
      <c r="S91" s="209">
        <f>'PF pro forma'!G91-'Histo-Pôles '!G91</f>
        <v>20000</v>
      </c>
      <c r="T91" s="209">
        <f>'PF pro forma'!H91-'Histo-Pôles '!H91</f>
        <v>18000</v>
      </c>
      <c r="U91" s="209">
        <f>'PF pro forma'!I91-'Histo-Pôles '!I91</f>
        <v>-47000</v>
      </c>
    </row>
    <row r="92" spans="1:21" s="9" customFormat="1" ht="6" customHeight="1" x14ac:dyDescent="0.25">
      <c r="B92" s="125"/>
      <c r="C92" s="6"/>
      <c r="D92" s="16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Q92" s="211">
        <f>'PF pro forma'!E92-'Histo-Pôles '!E92</f>
        <v>0</v>
      </c>
      <c r="R92" s="211">
        <f>'PF pro forma'!F92-'Histo-Pôles '!F92</f>
        <v>0</v>
      </c>
      <c r="S92" s="211">
        <f>'PF pro forma'!G92-'Histo-Pôles '!G92</f>
        <v>0</v>
      </c>
      <c r="T92" s="211">
        <f>'PF pro forma'!H92-'Histo-Pôles '!H92</f>
        <v>0</v>
      </c>
      <c r="U92" s="211">
        <f>'PF pro forma'!I92-'Histo-Pôles '!I92</f>
        <v>0</v>
      </c>
    </row>
    <row r="93" spans="1:21" x14ac:dyDescent="0.25">
      <c r="C93" s="68" t="s">
        <v>1</v>
      </c>
      <c r="D93" s="106" t="str">
        <f>"Fonds propres alloués (Md€, sur la période cumulée) "</f>
        <v xml:space="preserve">Fonds propres alloués (Md€, sur la période cumulée) </v>
      </c>
      <c r="E93" s="136" t="e">
        <f>#REF!</f>
        <v>#REF!</v>
      </c>
      <c r="F93" s="136" t="e">
        <f>#REF!</f>
        <v>#REF!</v>
      </c>
      <c r="G93" s="99" t="e">
        <f>#REF!</f>
        <v>#REF!</v>
      </c>
      <c r="H93" s="99" t="e">
        <f>#REF!</f>
        <v>#REF!</v>
      </c>
      <c r="I93" s="99" t="e">
        <f>#REF!</f>
        <v>#REF!</v>
      </c>
      <c r="J93" s="99" t="e">
        <f>#REF!</f>
        <v>#REF!</v>
      </c>
      <c r="K93" s="99" t="e">
        <f>#REF!</f>
        <v>#REF!</v>
      </c>
      <c r="L93" s="99" t="e">
        <f>#REF!</f>
        <v>#REF!</v>
      </c>
      <c r="M93" s="99" t="e">
        <f>#REF!</f>
        <v>#REF!</v>
      </c>
      <c r="N93" s="136" t="e">
        <f>#REF!</f>
        <v>#REF!</v>
      </c>
      <c r="Q93" s="212" t="e">
        <f>'PF pro forma'!E93-'Histo-Pôles '!E93</f>
        <v>#REF!</v>
      </c>
      <c r="R93" s="212" t="e">
        <f>'PF pro forma'!F93-'Histo-Pôles '!F93</f>
        <v>#REF!</v>
      </c>
      <c r="S93" s="213" t="e">
        <f>'PF pro forma'!G93-'Histo-Pôles '!G93</f>
        <v>#REF!</v>
      </c>
      <c r="T93" s="213" t="e">
        <f>'PF pro forma'!H93-'Histo-Pôles '!H93</f>
        <v>#REF!</v>
      </c>
      <c r="U93" s="213" t="e">
        <f>'PF pro forma'!I93-'Histo-Pôles '!I93</f>
        <v>#REF!</v>
      </c>
    </row>
    <row r="94" spans="1:21" x14ac:dyDescent="0.25">
      <c r="C94" s="6"/>
      <c r="D94" s="7"/>
    </row>
    <row r="95" spans="1:21" s="154" customFormat="1" x14ac:dyDescent="0.25">
      <c r="B95" s="122"/>
      <c r="C95" s="9"/>
      <c r="D95" s="24" t="s">
        <v>42</v>
      </c>
      <c r="E95" s="88">
        <f>2014</f>
        <v>2014</v>
      </c>
      <c r="F95" s="88" t="s">
        <v>106</v>
      </c>
      <c r="G95" s="88" t="s">
        <v>105</v>
      </c>
      <c r="H95" s="88" t="s">
        <v>104</v>
      </c>
      <c r="I95" s="88" t="s">
        <v>103</v>
      </c>
      <c r="J95" s="88">
        <f>2013</f>
        <v>2013</v>
      </c>
      <c r="K95" s="88" t="s">
        <v>98</v>
      </c>
      <c r="L95" s="88" t="s">
        <v>99</v>
      </c>
      <c r="M95" s="88" t="s">
        <v>100</v>
      </c>
      <c r="N95" s="88" t="s">
        <v>101</v>
      </c>
      <c r="Q95" s="207">
        <f>2014</f>
        <v>2014</v>
      </c>
      <c r="R95" s="207" t="s">
        <v>106</v>
      </c>
      <c r="S95" s="207" t="s">
        <v>105</v>
      </c>
      <c r="T95" s="207" t="s">
        <v>104</v>
      </c>
      <c r="U95" s="207" t="s">
        <v>103</v>
      </c>
    </row>
    <row r="96" spans="1:21" x14ac:dyDescent="0.25">
      <c r="D96" s="100" t="s">
        <v>45</v>
      </c>
    </row>
    <row r="97" spans="1:21" x14ac:dyDescent="0.25">
      <c r="A97" s="25" t="s">
        <v>149</v>
      </c>
      <c r="B97" s="123" t="s">
        <v>160</v>
      </c>
      <c r="C97" s="77" t="s">
        <v>1</v>
      </c>
      <c r="D97" s="100" t="s">
        <v>20</v>
      </c>
      <c r="E97" s="102">
        <v>6468000</v>
      </c>
      <c r="F97" s="102">
        <v>1591000</v>
      </c>
      <c r="G97" s="102">
        <v>1598000</v>
      </c>
      <c r="H97" s="102">
        <v>1637000</v>
      </c>
      <c r="I97" s="102">
        <v>1642000</v>
      </c>
      <c r="J97" s="98">
        <v>6675000</v>
      </c>
      <c r="K97" s="98">
        <v>1640000</v>
      </c>
      <c r="L97" s="98">
        <v>1692000</v>
      </c>
      <c r="M97" s="98">
        <v>1695000</v>
      </c>
      <c r="N97" s="98">
        <v>1648000</v>
      </c>
      <c r="Q97" s="209">
        <f>'PF pro forma'!E97-'Histo-Pôles '!E97</f>
        <v>12000</v>
      </c>
      <c r="R97" s="209">
        <f>'PF pro forma'!F97-'Histo-Pôles '!F97</f>
        <v>-4000</v>
      </c>
      <c r="S97" s="209">
        <f>'PF pro forma'!G97-'Histo-Pôles '!G97</f>
        <v>6000</v>
      </c>
      <c r="T97" s="209">
        <f>'PF pro forma'!H97-'Histo-Pôles '!H97</f>
        <v>5000</v>
      </c>
      <c r="U97" s="209">
        <f>'PF pro forma'!I97-'Histo-Pôles '!I97</f>
        <v>6000</v>
      </c>
    </row>
    <row r="98" spans="1:21" x14ac:dyDescent="0.25">
      <c r="A98" s="25" t="s">
        <v>145</v>
      </c>
      <c r="B98" s="123" t="s">
        <v>160</v>
      </c>
      <c r="C98" s="77" t="s">
        <v>1</v>
      </c>
      <c r="D98" s="106" t="s">
        <v>11</v>
      </c>
      <c r="E98" s="107">
        <v>-4373000</v>
      </c>
      <c r="F98" s="107">
        <v>-1151000</v>
      </c>
      <c r="G98" s="107">
        <v>-1117000</v>
      </c>
      <c r="H98" s="107">
        <v>-1056000</v>
      </c>
      <c r="I98" s="107">
        <v>-1049000</v>
      </c>
      <c r="J98" s="107">
        <v>-4427000</v>
      </c>
      <c r="K98" s="107">
        <v>-1171000</v>
      </c>
      <c r="L98" s="107">
        <v>-1133000</v>
      </c>
      <c r="M98" s="107">
        <v>-1067000</v>
      </c>
      <c r="N98" s="107">
        <v>-1056000</v>
      </c>
      <c r="Q98" s="210">
        <f>'PF pro forma'!E98-'Histo-Pôles '!E98</f>
        <v>-12000</v>
      </c>
      <c r="R98" s="210">
        <f>'PF pro forma'!F98-'Histo-Pôles '!F98</f>
        <v>14000</v>
      </c>
      <c r="S98" s="210">
        <f>'PF pro forma'!G98-'Histo-Pôles '!G98</f>
        <v>13000</v>
      </c>
      <c r="T98" s="210">
        <f>'PF pro forma'!H98-'Histo-Pôles '!H98</f>
        <v>14000</v>
      </c>
      <c r="U98" s="210">
        <f>'PF pro forma'!I98-'Histo-Pôles '!I98</f>
        <v>-53000</v>
      </c>
    </row>
    <row r="99" spans="1:21" x14ac:dyDescent="0.25">
      <c r="A99" s="25" t="s">
        <v>150</v>
      </c>
      <c r="B99" s="123" t="s">
        <v>160</v>
      </c>
      <c r="C99" s="77" t="s">
        <v>1</v>
      </c>
      <c r="D99" s="100" t="s">
        <v>23</v>
      </c>
      <c r="E99" s="102">
        <v>2095000</v>
      </c>
      <c r="F99" s="102">
        <v>440000</v>
      </c>
      <c r="G99" s="102">
        <v>481000</v>
      </c>
      <c r="H99" s="102">
        <v>581000</v>
      </c>
      <c r="I99" s="102">
        <v>593000</v>
      </c>
      <c r="J99" s="102">
        <v>2248000</v>
      </c>
      <c r="K99" s="102">
        <v>469000</v>
      </c>
      <c r="L99" s="102">
        <v>559000</v>
      </c>
      <c r="M99" s="102">
        <v>628000</v>
      </c>
      <c r="N99" s="102">
        <v>592000</v>
      </c>
      <c r="Q99" s="209">
        <f>'PF pro forma'!E99-'Histo-Pôles '!E99</f>
        <v>0</v>
      </c>
      <c r="R99" s="209">
        <f>'PF pro forma'!F99-'Histo-Pôles '!F99</f>
        <v>10000</v>
      </c>
      <c r="S99" s="209">
        <f>'PF pro forma'!G99-'Histo-Pôles '!G99</f>
        <v>19000</v>
      </c>
      <c r="T99" s="209">
        <f>'PF pro forma'!H99-'Histo-Pôles '!H99</f>
        <v>19000</v>
      </c>
      <c r="U99" s="209">
        <f>'PF pro forma'!I99-'Histo-Pôles '!I99</f>
        <v>-47000</v>
      </c>
    </row>
    <row r="100" spans="1:21" x14ac:dyDescent="0.25">
      <c r="A100" s="25" t="s">
        <v>147</v>
      </c>
      <c r="B100" s="123" t="s">
        <v>160</v>
      </c>
      <c r="C100" s="77" t="s">
        <v>1</v>
      </c>
      <c r="D100" s="106" t="s">
        <v>12</v>
      </c>
      <c r="E100" s="107">
        <v>-401000</v>
      </c>
      <c r="F100" s="107">
        <v>-106000</v>
      </c>
      <c r="G100" s="107">
        <v>-85000</v>
      </c>
      <c r="H100" s="107">
        <v>-102000</v>
      </c>
      <c r="I100" s="107">
        <v>-108000</v>
      </c>
      <c r="J100" s="107">
        <v>-341000</v>
      </c>
      <c r="K100" s="107">
        <v>-85000</v>
      </c>
      <c r="L100" s="107">
        <v>-90000</v>
      </c>
      <c r="M100" s="107">
        <v>-88000</v>
      </c>
      <c r="N100" s="107">
        <v>-78000</v>
      </c>
      <c r="Q100" s="210">
        <f>'PF pro forma'!E100-'Histo-Pôles '!E100</f>
        <v>0</v>
      </c>
      <c r="R100" s="210">
        <f>'PF pro forma'!F100-'Histo-Pôles '!F100</f>
        <v>0</v>
      </c>
      <c r="S100" s="210">
        <f>'PF pro forma'!G100-'Histo-Pôles '!G100</f>
        <v>0</v>
      </c>
      <c r="T100" s="210">
        <f>'PF pro forma'!H100-'Histo-Pôles '!H100</f>
        <v>0</v>
      </c>
      <c r="U100" s="210">
        <f>'PF pro forma'!I100-'Histo-Pôles '!I100</f>
        <v>0</v>
      </c>
    </row>
    <row r="101" spans="1:21" x14ac:dyDescent="0.25">
      <c r="A101" s="25" t="s">
        <v>151</v>
      </c>
      <c r="B101" s="123" t="s">
        <v>160</v>
      </c>
      <c r="C101" s="77" t="s">
        <v>1</v>
      </c>
      <c r="D101" s="100" t="s">
        <v>13</v>
      </c>
      <c r="E101" s="102">
        <v>1694000</v>
      </c>
      <c r="F101" s="102">
        <v>334000</v>
      </c>
      <c r="G101" s="102">
        <v>396000</v>
      </c>
      <c r="H101" s="102">
        <v>479000</v>
      </c>
      <c r="I101" s="102">
        <v>485000</v>
      </c>
      <c r="J101" s="102">
        <v>1907000</v>
      </c>
      <c r="K101" s="102">
        <v>384000</v>
      </c>
      <c r="L101" s="102">
        <v>469000</v>
      </c>
      <c r="M101" s="102">
        <v>540000</v>
      </c>
      <c r="N101" s="102">
        <v>514000</v>
      </c>
      <c r="Q101" s="209">
        <f>'PF pro forma'!E101-'Histo-Pôles '!E101</f>
        <v>0</v>
      </c>
      <c r="R101" s="209">
        <f>'PF pro forma'!F101-'Histo-Pôles '!F101</f>
        <v>10000</v>
      </c>
      <c r="S101" s="209">
        <f>'PF pro forma'!G101-'Histo-Pôles '!G101</f>
        <v>19000</v>
      </c>
      <c r="T101" s="209">
        <f>'PF pro forma'!H101-'Histo-Pôles '!H101</f>
        <v>19000</v>
      </c>
      <c r="U101" s="209">
        <f>'PF pro forma'!I101-'Histo-Pôles '!I101</f>
        <v>-47000</v>
      </c>
    </row>
    <row r="102" spans="1:21" x14ac:dyDescent="0.25">
      <c r="A102" s="166" t="s">
        <v>173</v>
      </c>
      <c r="B102" s="123" t="s">
        <v>160</v>
      </c>
      <c r="C102" s="77" t="s">
        <v>1</v>
      </c>
      <c r="D102" s="106" t="s">
        <v>24</v>
      </c>
      <c r="E102" s="107">
        <v>2000</v>
      </c>
      <c r="F102" s="107">
        <v>0</v>
      </c>
      <c r="G102" s="107">
        <v>0</v>
      </c>
      <c r="H102" s="107">
        <v>1000</v>
      </c>
      <c r="I102" s="107">
        <v>1000</v>
      </c>
      <c r="J102" s="107">
        <v>4000</v>
      </c>
      <c r="K102" s="107">
        <v>1000</v>
      </c>
      <c r="L102" s="107">
        <v>0</v>
      </c>
      <c r="M102" s="107">
        <v>1000</v>
      </c>
      <c r="N102" s="107">
        <v>2000</v>
      </c>
      <c r="Q102" s="210">
        <f>'PF pro forma'!E102-'Histo-Pôles '!E102</f>
        <v>0</v>
      </c>
      <c r="R102" s="210">
        <f>'PF pro forma'!F102-'Histo-Pôles '!F102</f>
        <v>0</v>
      </c>
      <c r="S102" s="210">
        <f>'PF pro forma'!G102-'Histo-Pôles '!G102</f>
        <v>1000</v>
      </c>
      <c r="T102" s="210">
        <f>'PF pro forma'!H102-'Histo-Pôles '!H102</f>
        <v>-1000</v>
      </c>
      <c r="U102" s="210">
        <f>'PF pro forma'!I102-'Histo-Pôles '!I102</f>
        <v>0</v>
      </c>
    </row>
    <row r="103" spans="1:21" x14ac:dyDescent="0.25">
      <c r="A103" s="25" t="s">
        <v>142</v>
      </c>
      <c r="B103" s="123" t="s">
        <v>160</v>
      </c>
      <c r="C103" s="77" t="s">
        <v>1</v>
      </c>
      <c r="D103" s="100" t="s">
        <v>15</v>
      </c>
      <c r="E103" s="102">
        <v>1696000</v>
      </c>
      <c r="F103" s="102">
        <v>334000</v>
      </c>
      <c r="G103" s="102">
        <v>396000</v>
      </c>
      <c r="H103" s="102">
        <v>480000</v>
      </c>
      <c r="I103" s="102">
        <v>486000</v>
      </c>
      <c r="J103" s="102">
        <v>1911000</v>
      </c>
      <c r="K103" s="102">
        <v>385000</v>
      </c>
      <c r="L103" s="102">
        <v>469000</v>
      </c>
      <c r="M103" s="102">
        <v>541000</v>
      </c>
      <c r="N103" s="102">
        <v>516000</v>
      </c>
      <c r="Q103" s="209">
        <f>'PF pro forma'!E103-'Histo-Pôles '!E103</f>
        <v>0</v>
      </c>
      <c r="R103" s="209">
        <f>'PF pro forma'!F103-'Histo-Pôles '!F103</f>
        <v>10000</v>
      </c>
      <c r="S103" s="209">
        <f>'PF pro forma'!G103-'Histo-Pôles '!G103</f>
        <v>20000</v>
      </c>
      <c r="T103" s="209">
        <f>'PF pro forma'!H103-'Histo-Pôles '!H103</f>
        <v>18000</v>
      </c>
      <c r="U103" s="209">
        <f>'PF pro forma'!I103-'Histo-Pôles '!I103</f>
        <v>-47000</v>
      </c>
    </row>
    <row r="104" spans="1:21" s="9" customFormat="1" ht="6" customHeight="1" x14ac:dyDescent="0.25">
      <c r="B104" s="125"/>
      <c r="C104" s="6"/>
      <c r="D104" s="16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Q104" s="211">
        <f>'PF pro forma'!E104-'Histo-Pôles '!E104</f>
        <v>0</v>
      </c>
      <c r="R104" s="211">
        <f>'PF pro forma'!F104-'Histo-Pôles '!F104</f>
        <v>0</v>
      </c>
      <c r="S104" s="211">
        <f>'PF pro forma'!G104-'Histo-Pôles '!G104</f>
        <v>0</v>
      </c>
      <c r="T104" s="211">
        <f>'PF pro forma'!H104-'Histo-Pôles '!H104</f>
        <v>0</v>
      </c>
      <c r="U104" s="211">
        <f>'PF pro forma'!I104-'Histo-Pôles '!I104</f>
        <v>0</v>
      </c>
    </row>
    <row r="105" spans="1:21" x14ac:dyDescent="0.25">
      <c r="A105" s="25"/>
      <c r="B105" s="123"/>
      <c r="C105" s="101" t="s">
        <v>1</v>
      </c>
      <c r="D105" s="106" t="str">
        <f>"Fonds propres alloués (Md€, sur la période cumulée) "</f>
        <v xml:space="preserve">Fonds propres alloués (Md€, sur la période cumulée) </v>
      </c>
      <c r="E105" s="136" t="e">
        <f>#REF!</f>
        <v>#REF!</v>
      </c>
      <c r="F105" s="136" t="e">
        <f>#REF!</f>
        <v>#REF!</v>
      </c>
      <c r="G105" s="99" t="e">
        <f>#REF!</f>
        <v>#REF!</v>
      </c>
      <c r="H105" s="99" t="e">
        <f>#REF!</f>
        <v>#REF!</v>
      </c>
      <c r="I105" s="99" t="e">
        <f>#REF!</f>
        <v>#REF!</v>
      </c>
      <c r="J105" s="99" t="e">
        <f>#REF!</f>
        <v>#REF!</v>
      </c>
      <c r="K105" s="99" t="e">
        <f>#REF!</f>
        <v>#REF!</v>
      </c>
      <c r="L105" s="99" t="e">
        <f>#REF!</f>
        <v>#REF!</v>
      </c>
      <c r="M105" s="99" t="e">
        <f>#REF!</f>
        <v>#REF!</v>
      </c>
      <c r="N105" s="136" t="e">
        <f>#REF!</f>
        <v>#REF!</v>
      </c>
      <c r="Q105" s="212" t="e">
        <f>'PF pro forma'!E105-'Histo-Pôles '!E105</f>
        <v>#REF!</v>
      </c>
      <c r="R105" s="212" t="e">
        <f>'PF pro forma'!F105-'Histo-Pôles '!F105</f>
        <v>#REF!</v>
      </c>
      <c r="S105" s="213" t="e">
        <f>'PF pro forma'!G105-'Histo-Pôles '!G105</f>
        <v>#REF!</v>
      </c>
      <c r="T105" s="213" t="e">
        <f>'PF pro forma'!H105-'Histo-Pôles '!H105</f>
        <v>#REF!</v>
      </c>
      <c r="U105" s="213" t="e">
        <f>'PF pro forma'!I105-'Histo-Pôles '!I105</f>
        <v>#REF!</v>
      </c>
    </row>
    <row r="106" spans="1:21" x14ac:dyDescent="0.25">
      <c r="C106" s="6"/>
      <c r="D106" s="7"/>
    </row>
    <row r="107" spans="1:21" x14ac:dyDescent="0.25">
      <c r="D107" s="24" t="s">
        <v>42</v>
      </c>
      <c r="E107" s="88">
        <f>2014</f>
        <v>2014</v>
      </c>
      <c r="F107" s="88" t="s">
        <v>106</v>
      </c>
      <c r="G107" s="88" t="s">
        <v>105</v>
      </c>
      <c r="H107" s="88" t="s">
        <v>104</v>
      </c>
      <c r="I107" s="88" t="s">
        <v>103</v>
      </c>
      <c r="J107" s="88">
        <f>2013</f>
        <v>2013</v>
      </c>
      <c r="K107" s="88" t="s">
        <v>98</v>
      </c>
      <c r="L107" s="88" t="s">
        <v>99</v>
      </c>
      <c r="M107" s="88" t="s">
        <v>100</v>
      </c>
      <c r="N107" s="88" t="s">
        <v>101</v>
      </c>
      <c r="Q107" s="207">
        <f>2014</f>
        <v>2014</v>
      </c>
      <c r="R107" s="207" t="s">
        <v>106</v>
      </c>
      <c r="S107" s="207" t="s">
        <v>105</v>
      </c>
      <c r="T107" s="207" t="s">
        <v>104</v>
      </c>
      <c r="U107" s="207" t="s">
        <v>103</v>
      </c>
    </row>
    <row r="108" spans="1:21" x14ac:dyDescent="0.25">
      <c r="D108" s="100" t="s">
        <v>77</v>
      </c>
    </row>
    <row r="109" spans="1:21" x14ac:dyDescent="0.25">
      <c r="A109" s="25" t="s">
        <v>149</v>
      </c>
      <c r="B109" s="123" t="s">
        <v>161</v>
      </c>
      <c r="C109" s="73" t="s">
        <v>36</v>
      </c>
      <c r="D109" s="89" t="s">
        <v>20</v>
      </c>
      <c r="E109" s="102">
        <v>3219000</v>
      </c>
      <c r="F109" s="102">
        <v>798000</v>
      </c>
      <c r="G109" s="102">
        <v>790000</v>
      </c>
      <c r="H109" s="102">
        <v>812000</v>
      </c>
      <c r="I109" s="102">
        <v>819000</v>
      </c>
      <c r="J109" s="98">
        <v>3239000</v>
      </c>
      <c r="K109" s="98">
        <v>817000</v>
      </c>
      <c r="L109" s="98">
        <v>793000</v>
      </c>
      <c r="M109" s="98">
        <v>811000</v>
      </c>
      <c r="N109" s="98">
        <v>818000</v>
      </c>
      <c r="Q109" s="209">
        <f>'PF pro forma'!E109-'Histo-Pôles '!E109</f>
        <v>0</v>
      </c>
      <c r="R109" s="209">
        <f>'PF pro forma'!F109-'Histo-Pôles '!F109</f>
        <v>0</v>
      </c>
      <c r="S109" s="209">
        <f>'PF pro forma'!G109-'Histo-Pôles '!G109</f>
        <v>0</v>
      </c>
      <c r="T109" s="209">
        <f>'PF pro forma'!H109-'Histo-Pôles '!H109</f>
        <v>0</v>
      </c>
      <c r="U109" s="209">
        <f>'PF pro forma'!I109-'Histo-Pôles '!I109</f>
        <v>-1000</v>
      </c>
    </row>
    <row r="110" spans="1:21" x14ac:dyDescent="0.25">
      <c r="A110" s="25" t="s">
        <v>145</v>
      </c>
      <c r="B110" s="123" t="s">
        <v>161</v>
      </c>
      <c r="C110" s="73" t="s">
        <v>36</v>
      </c>
      <c r="D110" s="78" t="s">
        <v>11</v>
      </c>
      <c r="E110" s="107">
        <v>-1769000</v>
      </c>
      <c r="F110" s="107">
        <v>-466000</v>
      </c>
      <c r="G110" s="107">
        <v>-432000</v>
      </c>
      <c r="H110" s="107">
        <v>-439000</v>
      </c>
      <c r="I110" s="107">
        <v>-432000</v>
      </c>
      <c r="J110" s="107">
        <v>-1781000</v>
      </c>
      <c r="K110" s="107">
        <v>-467000</v>
      </c>
      <c r="L110" s="107">
        <v>-435000</v>
      </c>
      <c r="M110" s="107">
        <v>-441000</v>
      </c>
      <c r="N110" s="107">
        <v>-438000</v>
      </c>
      <c r="Q110" s="210">
        <f>'PF pro forma'!E110-'Histo-Pôles '!E110</f>
        <v>0</v>
      </c>
      <c r="R110" s="210">
        <f>'PF pro forma'!F110-'Histo-Pôles '!F110</f>
        <v>8000</v>
      </c>
      <c r="S110" s="210">
        <f>'PF pro forma'!G110-'Histo-Pôles '!G110</f>
        <v>8000</v>
      </c>
      <c r="T110" s="210">
        <f>'PF pro forma'!H110-'Histo-Pôles '!H110</f>
        <v>8000</v>
      </c>
      <c r="U110" s="210">
        <f>'PF pro forma'!I110-'Histo-Pôles '!I110</f>
        <v>-24000</v>
      </c>
    </row>
    <row r="111" spans="1:21" x14ac:dyDescent="0.25">
      <c r="A111" s="25" t="s">
        <v>150</v>
      </c>
      <c r="B111" s="123" t="s">
        <v>161</v>
      </c>
      <c r="C111" s="73" t="s">
        <v>36</v>
      </c>
      <c r="D111" s="89" t="s">
        <v>23</v>
      </c>
      <c r="E111" s="102">
        <v>1450000</v>
      </c>
      <c r="F111" s="102">
        <v>332000</v>
      </c>
      <c r="G111" s="102">
        <v>358000</v>
      </c>
      <c r="H111" s="102">
        <v>373000</v>
      </c>
      <c r="I111" s="102">
        <v>387000</v>
      </c>
      <c r="J111" s="102">
        <v>1458000</v>
      </c>
      <c r="K111" s="102">
        <v>350000</v>
      </c>
      <c r="L111" s="102">
        <v>358000</v>
      </c>
      <c r="M111" s="102">
        <v>370000</v>
      </c>
      <c r="N111" s="102">
        <v>380000</v>
      </c>
      <c r="Q111" s="209">
        <f>'PF pro forma'!E111-'Histo-Pôles '!E111</f>
        <v>0</v>
      </c>
      <c r="R111" s="209">
        <f>'PF pro forma'!F111-'Histo-Pôles '!F111</f>
        <v>8000</v>
      </c>
      <c r="S111" s="209">
        <f>'PF pro forma'!G111-'Histo-Pôles '!G111</f>
        <v>8000</v>
      </c>
      <c r="T111" s="209">
        <f>'PF pro forma'!H111-'Histo-Pôles '!H111</f>
        <v>8000</v>
      </c>
      <c r="U111" s="209">
        <f>'PF pro forma'!I111-'Histo-Pôles '!I111</f>
        <v>-25000</v>
      </c>
    </row>
    <row r="112" spans="1:21" x14ac:dyDescent="0.25">
      <c r="A112" s="25" t="s">
        <v>147</v>
      </c>
      <c r="B112" s="123" t="s">
        <v>161</v>
      </c>
      <c r="C112" s="73" t="s">
        <v>36</v>
      </c>
      <c r="D112" s="78" t="s">
        <v>12</v>
      </c>
      <c r="E112" s="107">
        <v>-1398000</v>
      </c>
      <c r="F112" s="107">
        <v>-322000</v>
      </c>
      <c r="G112" s="107">
        <v>-348000</v>
      </c>
      <c r="H112" s="107">
        <v>-364000</v>
      </c>
      <c r="I112" s="107">
        <v>-364000</v>
      </c>
      <c r="J112" s="107">
        <v>-1205000</v>
      </c>
      <c r="K112" s="107">
        <v>-327000</v>
      </c>
      <c r="L112" s="107">
        <v>-287000</v>
      </c>
      <c r="M112" s="107">
        <v>-295000</v>
      </c>
      <c r="N112" s="107">
        <v>-296000</v>
      </c>
      <c r="Q112" s="210">
        <f>'PF pro forma'!E112-'Histo-Pôles '!E112</f>
        <v>0</v>
      </c>
      <c r="R112" s="210">
        <f>'PF pro forma'!F112-'Histo-Pôles '!F112</f>
        <v>0</v>
      </c>
      <c r="S112" s="210">
        <f>'PF pro forma'!G112-'Histo-Pôles '!G112</f>
        <v>0</v>
      </c>
      <c r="T112" s="210">
        <f>'PF pro forma'!H112-'Histo-Pôles '!H112</f>
        <v>0</v>
      </c>
      <c r="U112" s="210">
        <f>'PF pro forma'!I112-'Histo-Pôles '!I112</f>
        <v>0</v>
      </c>
    </row>
    <row r="113" spans="1:21" x14ac:dyDescent="0.25">
      <c r="A113" s="25" t="s">
        <v>151</v>
      </c>
      <c r="B113" s="123" t="s">
        <v>161</v>
      </c>
      <c r="C113" s="73" t="s">
        <v>36</v>
      </c>
      <c r="D113" s="89" t="s">
        <v>13</v>
      </c>
      <c r="E113" s="102">
        <v>52000</v>
      </c>
      <c r="F113" s="102">
        <v>10000</v>
      </c>
      <c r="G113" s="102">
        <v>10000</v>
      </c>
      <c r="H113" s="102">
        <v>9000</v>
      </c>
      <c r="I113" s="102">
        <v>23000</v>
      </c>
      <c r="J113" s="102">
        <v>253000</v>
      </c>
      <c r="K113" s="102">
        <v>23000</v>
      </c>
      <c r="L113" s="102">
        <v>71000</v>
      </c>
      <c r="M113" s="102">
        <v>75000</v>
      </c>
      <c r="N113" s="102">
        <v>84000</v>
      </c>
      <c r="Q113" s="209">
        <f>'PF pro forma'!E113-'Histo-Pôles '!E113</f>
        <v>0</v>
      </c>
      <c r="R113" s="209">
        <f>'PF pro forma'!F113-'Histo-Pôles '!F113</f>
        <v>8000</v>
      </c>
      <c r="S113" s="209">
        <f>'PF pro forma'!G113-'Histo-Pôles '!G113</f>
        <v>8000</v>
      </c>
      <c r="T113" s="209">
        <f>'PF pro forma'!H113-'Histo-Pôles '!H113</f>
        <v>8000</v>
      </c>
      <c r="U113" s="209">
        <f>'PF pro forma'!I113-'Histo-Pôles '!I113</f>
        <v>-25000</v>
      </c>
    </row>
    <row r="114" spans="1:21" x14ac:dyDescent="0.25">
      <c r="A114" s="166" t="s">
        <v>173</v>
      </c>
      <c r="B114" s="123" t="s">
        <v>161</v>
      </c>
      <c r="C114" s="69" t="s">
        <v>36</v>
      </c>
      <c r="D114" s="106" t="s">
        <v>24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Q114" s="210">
        <f>'PF pro forma'!E114-'Histo-Pôles '!E114</f>
        <v>0</v>
      </c>
      <c r="R114" s="210">
        <f>'PF pro forma'!F114-'Histo-Pôles '!F114</f>
        <v>0</v>
      </c>
      <c r="S114" s="210">
        <f>'PF pro forma'!G114-'Histo-Pôles '!G114</f>
        <v>0</v>
      </c>
      <c r="T114" s="210">
        <f>'PF pro forma'!H114-'Histo-Pôles '!H114</f>
        <v>0</v>
      </c>
      <c r="U114" s="210">
        <f>'PF pro forma'!I114-'Histo-Pôles '!I114</f>
        <v>0</v>
      </c>
    </row>
    <row r="115" spans="1:21" x14ac:dyDescent="0.25">
      <c r="A115" s="25" t="s">
        <v>142</v>
      </c>
      <c r="B115" s="123" t="s">
        <v>161</v>
      </c>
      <c r="C115" s="73" t="s">
        <v>36</v>
      </c>
      <c r="D115" s="89" t="s">
        <v>25</v>
      </c>
      <c r="E115" s="102">
        <v>52000</v>
      </c>
      <c r="F115" s="102">
        <v>10000</v>
      </c>
      <c r="G115" s="102">
        <v>10000</v>
      </c>
      <c r="H115" s="102">
        <v>9000</v>
      </c>
      <c r="I115" s="102">
        <v>23000</v>
      </c>
      <c r="J115" s="102">
        <v>253000</v>
      </c>
      <c r="K115" s="102">
        <v>23000</v>
      </c>
      <c r="L115" s="102">
        <v>71000</v>
      </c>
      <c r="M115" s="102">
        <v>75000</v>
      </c>
      <c r="N115" s="102">
        <v>84000</v>
      </c>
      <c r="Q115" s="209">
        <f>'PF pro forma'!E115-'Histo-Pôles '!E115</f>
        <v>0</v>
      </c>
      <c r="R115" s="209">
        <f>'PF pro forma'!F115-'Histo-Pôles '!F115</f>
        <v>8000</v>
      </c>
      <c r="S115" s="209">
        <f>'PF pro forma'!G115-'Histo-Pôles '!G115</f>
        <v>8000</v>
      </c>
      <c r="T115" s="209">
        <f>'PF pro forma'!H115-'Histo-Pôles '!H115</f>
        <v>8000</v>
      </c>
      <c r="U115" s="209">
        <f>'PF pro forma'!I115-'Histo-Pôles '!I115</f>
        <v>-25000</v>
      </c>
    </row>
    <row r="116" spans="1:21" x14ac:dyDescent="0.25">
      <c r="A116" s="25"/>
      <c r="B116" s="123"/>
      <c r="C116" s="69"/>
      <c r="D116" s="106" t="s">
        <v>34</v>
      </c>
      <c r="E116" s="107">
        <f t="shared" ref="E116:N116" si="3">E117-E115</f>
        <v>-29000</v>
      </c>
      <c r="F116" s="107">
        <f t="shared" si="3"/>
        <v>-7000</v>
      </c>
      <c r="G116" s="107">
        <f t="shared" si="3"/>
        <v>-7000</v>
      </c>
      <c r="H116" s="107">
        <f t="shared" si="3"/>
        <v>-8000</v>
      </c>
      <c r="I116" s="107">
        <f t="shared" si="3"/>
        <v>-7000</v>
      </c>
      <c r="J116" s="107">
        <f t="shared" si="3"/>
        <v>-19000</v>
      </c>
      <c r="K116" s="107">
        <f t="shared" si="3"/>
        <v>-4000</v>
      </c>
      <c r="L116" s="107">
        <f t="shared" si="3"/>
        <v>-5000</v>
      </c>
      <c r="M116" s="107">
        <f t="shared" si="3"/>
        <v>-5000</v>
      </c>
      <c r="N116" s="107">
        <f t="shared" si="3"/>
        <v>-5000</v>
      </c>
      <c r="Q116" s="210">
        <f>'PF pro forma'!E116-'Histo-Pôles '!E116</f>
        <v>0</v>
      </c>
      <c r="R116" s="210">
        <f>'PF pro forma'!F116-'Histo-Pôles '!F116</f>
        <v>0</v>
      </c>
      <c r="S116" s="210">
        <f>'PF pro forma'!G116-'Histo-Pôles '!G116</f>
        <v>0</v>
      </c>
      <c r="T116" s="210">
        <f>'PF pro forma'!H116-'Histo-Pôles '!H116</f>
        <v>0</v>
      </c>
      <c r="U116" s="210">
        <f>'PF pro forma'!I116-'Histo-Pôles '!I116</f>
        <v>0</v>
      </c>
    </row>
    <row r="117" spans="1:21" x14ac:dyDescent="0.25">
      <c r="A117" s="25"/>
      <c r="B117" s="124" t="s">
        <v>162</v>
      </c>
      <c r="C117" s="73" t="s">
        <v>2</v>
      </c>
      <c r="D117" s="89" t="s">
        <v>33</v>
      </c>
      <c r="E117" s="102">
        <v>23000</v>
      </c>
      <c r="F117" s="102">
        <v>3000</v>
      </c>
      <c r="G117" s="102">
        <v>3000</v>
      </c>
      <c r="H117" s="102">
        <v>1000</v>
      </c>
      <c r="I117" s="102">
        <v>16000</v>
      </c>
      <c r="J117" s="98">
        <v>234000</v>
      </c>
      <c r="K117" s="98">
        <v>19000</v>
      </c>
      <c r="L117" s="98">
        <v>66000</v>
      </c>
      <c r="M117" s="98">
        <v>70000</v>
      </c>
      <c r="N117" s="98">
        <v>79000</v>
      </c>
      <c r="Q117" s="209">
        <f>'PF pro forma'!E117-'Histo-Pôles '!E117</f>
        <v>0</v>
      </c>
      <c r="R117" s="209">
        <f>'PF pro forma'!F117-'Histo-Pôles '!F117</f>
        <v>8000</v>
      </c>
      <c r="S117" s="209">
        <f>'PF pro forma'!G117-'Histo-Pôles '!G117</f>
        <v>8000</v>
      </c>
      <c r="T117" s="209">
        <f>'PF pro forma'!H117-'Histo-Pôles '!H117</f>
        <v>8000</v>
      </c>
      <c r="U117" s="209">
        <f>'PF pro forma'!I117-'Histo-Pôles '!I117</f>
        <v>-25000</v>
      </c>
    </row>
    <row r="118" spans="1:21" s="9" customFormat="1" ht="6" customHeight="1" x14ac:dyDescent="0.25">
      <c r="B118" s="125"/>
      <c r="C118" s="6"/>
      <c r="D118" s="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Q118" s="211">
        <f>'PF pro forma'!E118-'Histo-Pôles '!E118</f>
        <v>0</v>
      </c>
      <c r="R118" s="211">
        <f>'PF pro forma'!F118-'Histo-Pôles '!F118</f>
        <v>0</v>
      </c>
      <c r="S118" s="211">
        <f>'PF pro forma'!G118-'Histo-Pôles '!G118</f>
        <v>0</v>
      </c>
      <c r="T118" s="211">
        <f>'PF pro forma'!H118-'Histo-Pôles '!H118</f>
        <v>0</v>
      </c>
      <c r="U118" s="211">
        <f>'PF pro forma'!I118-'Histo-Pôles '!I118</f>
        <v>0</v>
      </c>
    </row>
    <row r="119" spans="1:21" x14ac:dyDescent="0.25">
      <c r="A119" s="25"/>
      <c r="B119" s="123"/>
      <c r="C119" s="72" t="s">
        <v>2</v>
      </c>
      <c r="D119" s="106" t="str">
        <f>"Fonds propres alloués (Md€, sur la période cumulée) "</f>
        <v xml:space="preserve">Fonds propres alloués (Md€, sur la période cumulée) </v>
      </c>
      <c r="E119" s="136" t="e">
        <f>#REF!</f>
        <v>#REF!</v>
      </c>
      <c r="F119" s="136" t="e">
        <f>#REF!</f>
        <v>#REF!</v>
      </c>
      <c r="G119" s="99" t="e">
        <f>#REF!</f>
        <v>#REF!</v>
      </c>
      <c r="H119" s="99" t="e">
        <f>#REF!</f>
        <v>#REF!</v>
      </c>
      <c r="I119" s="99" t="e">
        <f>#REF!</f>
        <v>#REF!</v>
      </c>
      <c r="J119" s="99" t="e">
        <f>#REF!</f>
        <v>#REF!</v>
      </c>
      <c r="K119" s="99" t="e">
        <f>#REF!</f>
        <v>#REF!</v>
      </c>
      <c r="L119" s="99" t="e">
        <f>#REF!</f>
        <v>#REF!</v>
      </c>
      <c r="M119" s="99" t="e">
        <f>#REF!</f>
        <v>#REF!</v>
      </c>
      <c r="N119" s="136" t="e">
        <f>#REF!</f>
        <v>#REF!</v>
      </c>
      <c r="Q119" s="212" t="e">
        <f>'PF pro forma'!E119-'Histo-Pôles '!E119</f>
        <v>#REF!</v>
      </c>
      <c r="R119" s="212" t="e">
        <f>'PF pro forma'!F119-'Histo-Pôles '!F119</f>
        <v>#REF!</v>
      </c>
      <c r="S119" s="213" t="e">
        <f>'PF pro forma'!G119-'Histo-Pôles '!G119</f>
        <v>#REF!</v>
      </c>
      <c r="T119" s="213" t="e">
        <f>'PF pro forma'!H119-'Histo-Pôles '!H119</f>
        <v>#REF!</v>
      </c>
      <c r="U119" s="213" t="e">
        <f>'PF pro forma'!I119-'Histo-Pôles '!I119</f>
        <v>#REF!</v>
      </c>
    </row>
    <row r="120" spans="1:21" x14ac:dyDescent="0.25">
      <c r="C120" s="6"/>
      <c r="D120" s="7"/>
    </row>
    <row r="121" spans="1:21" s="154" customFormat="1" x14ac:dyDescent="0.25">
      <c r="B121" s="122"/>
      <c r="C121" s="9"/>
      <c r="D121" s="24" t="s">
        <v>42</v>
      </c>
      <c r="E121" s="88">
        <f>2014</f>
        <v>2014</v>
      </c>
      <c r="F121" s="88" t="s">
        <v>106</v>
      </c>
      <c r="G121" s="88" t="s">
        <v>105</v>
      </c>
      <c r="H121" s="88" t="s">
        <v>104</v>
      </c>
      <c r="I121" s="88" t="s">
        <v>103</v>
      </c>
      <c r="J121" s="88">
        <f>2013</f>
        <v>2013</v>
      </c>
      <c r="K121" s="88" t="s">
        <v>98</v>
      </c>
      <c r="L121" s="88" t="s">
        <v>99</v>
      </c>
      <c r="M121" s="88" t="s">
        <v>100</v>
      </c>
      <c r="N121" s="88" t="s">
        <v>101</v>
      </c>
      <c r="Q121" s="207">
        <f>2014</f>
        <v>2014</v>
      </c>
      <c r="R121" s="207" t="s">
        <v>106</v>
      </c>
      <c r="S121" s="207" t="s">
        <v>105</v>
      </c>
      <c r="T121" s="207" t="s">
        <v>104</v>
      </c>
      <c r="U121" s="207" t="s">
        <v>103</v>
      </c>
    </row>
    <row r="122" spans="1:21" x14ac:dyDescent="0.25">
      <c r="D122" s="100" t="s">
        <v>46</v>
      </c>
    </row>
    <row r="123" spans="1:21" x14ac:dyDescent="0.25">
      <c r="A123" s="25" t="s">
        <v>149</v>
      </c>
      <c r="B123" s="124" t="s">
        <v>162</v>
      </c>
      <c r="C123" s="73" t="s">
        <v>2</v>
      </c>
      <c r="D123" s="89" t="s">
        <v>20</v>
      </c>
      <c r="E123" s="102">
        <v>3158000</v>
      </c>
      <c r="F123" s="102">
        <v>783000</v>
      </c>
      <c r="G123" s="102">
        <v>774000</v>
      </c>
      <c r="H123" s="102">
        <v>796000</v>
      </c>
      <c r="I123" s="102">
        <v>805000</v>
      </c>
      <c r="J123" s="98">
        <v>3190000</v>
      </c>
      <c r="K123" s="98">
        <v>805000</v>
      </c>
      <c r="L123" s="98">
        <v>780000</v>
      </c>
      <c r="M123" s="98">
        <v>799000</v>
      </c>
      <c r="N123" s="98">
        <v>806000</v>
      </c>
      <c r="Q123" s="209">
        <f>'PF pro forma'!E123-'Histo-Pôles '!E123</f>
        <v>0</v>
      </c>
      <c r="R123" s="209">
        <f>'PF pro forma'!F123-'Histo-Pôles '!F123</f>
        <v>0</v>
      </c>
      <c r="S123" s="209">
        <f>'PF pro forma'!G123-'Histo-Pôles '!G123</f>
        <v>0</v>
      </c>
      <c r="T123" s="209">
        <f>'PF pro forma'!H123-'Histo-Pôles '!H123</f>
        <v>0</v>
      </c>
      <c r="U123" s="209">
        <f>'PF pro forma'!I123-'Histo-Pôles '!I123</f>
        <v>-1000</v>
      </c>
    </row>
    <row r="124" spans="1:21" x14ac:dyDescent="0.25">
      <c r="A124" s="25" t="s">
        <v>145</v>
      </c>
      <c r="B124" s="124" t="s">
        <v>162</v>
      </c>
      <c r="C124" s="73" t="s">
        <v>2</v>
      </c>
      <c r="D124" s="78" t="s">
        <v>11</v>
      </c>
      <c r="E124" s="107">
        <v>-1738000</v>
      </c>
      <c r="F124" s="107">
        <v>-458000</v>
      </c>
      <c r="G124" s="107">
        <v>-424000</v>
      </c>
      <c r="H124" s="107">
        <v>-431000</v>
      </c>
      <c r="I124" s="107">
        <v>-425000</v>
      </c>
      <c r="J124" s="107">
        <v>-1752000</v>
      </c>
      <c r="K124" s="107">
        <v>-460000</v>
      </c>
      <c r="L124" s="107">
        <v>-427000</v>
      </c>
      <c r="M124" s="107">
        <v>-434000</v>
      </c>
      <c r="N124" s="107">
        <v>-431000</v>
      </c>
      <c r="Q124" s="210">
        <f>'PF pro forma'!E124-'Histo-Pôles '!E124</f>
        <v>0</v>
      </c>
      <c r="R124" s="210">
        <f>'PF pro forma'!F124-'Histo-Pôles '!F124</f>
        <v>8000</v>
      </c>
      <c r="S124" s="210">
        <f>'PF pro forma'!G124-'Histo-Pôles '!G124</f>
        <v>8000</v>
      </c>
      <c r="T124" s="210">
        <f>'PF pro forma'!H124-'Histo-Pôles '!H124</f>
        <v>8000</v>
      </c>
      <c r="U124" s="210">
        <f>'PF pro forma'!I124-'Histo-Pôles '!I124</f>
        <v>-24000</v>
      </c>
    </row>
    <row r="125" spans="1:21" x14ac:dyDescent="0.25">
      <c r="A125" s="25" t="s">
        <v>150</v>
      </c>
      <c r="B125" s="124" t="s">
        <v>162</v>
      </c>
      <c r="C125" s="73" t="s">
        <v>2</v>
      </c>
      <c r="D125" s="89" t="s">
        <v>23</v>
      </c>
      <c r="E125" s="102">
        <v>1420000</v>
      </c>
      <c r="F125" s="102">
        <v>325000</v>
      </c>
      <c r="G125" s="102">
        <v>350000</v>
      </c>
      <c r="H125" s="102">
        <v>365000</v>
      </c>
      <c r="I125" s="102">
        <v>380000</v>
      </c>
      <c r="J125" s="102">
        <v>1438000</v>
      </c>
      <c r="K125" s="102">
        <v>345000</v>
      </c>
      <c r="L125" s="102">
        <v>353000</v>
      </c>
      <c r="M125" s="102">
        <v>365000</v>
      </c>
      <c r="N125" s="102">
        <v>375000</v>
      </c>
      <c r="Q125" s="209">
        <f>'PF pro forma'!E125-'Histo-Pôles '!E125</f>
        <v>0</v>
      </c>
      <c r="R125" s="209">
        <f>'PF pro forma'!F125-'Histo-Pôles '!F125</f>
        <v>8000</v>
      </c>
      <c r="S125" s="209">
        <f>'PF pro forma'!G125-'Histo-Pôles '!G125</f>
        <v>8000</v>
      </c>
      <c r="T125" s="209">
        <f>'PF pro forma'!H125-'Histo-Pôles '!H125</f>
        <v>8000</v>
      </c>
      <c r="U125" s="209">
        <f>'PF pro forma'!I125-'Histo-Pôles '!I125</f>
        <v>-25000</v>
      </c>
    </row>
    <row r="126" spans="1:21" x14ac:dyDescent="0.25">
      <c r="A126" s="25" t="s">
        <v>147</v>
      </c>
      <c r="B126" s="124" t="s">
        <v>162</v>
      </c>
      <c r="C126" s="73" t="s">
        <v>2</v>
      </c>
      <c r="D126" s="78" t="s">
        <v>12</v>
      </c>
      <c r="E126" s="107">
        <v>-1397000</v>
      </c>
      <c r="F126" s="107">
        <v>-322000</v>
      </c>
      <c r="G126" s="107">
        <v>-347000</v>
      </c>
      <c r="H126" s="107">
        <v>-364000</v>
      </c>
      <c r="I126" s="107">
        <v>-364000</v>
      </c>
      <c r="J126" s="107">
        <v>-1204000</v>
      </c>
      <c r="K126" s="107">
        <v>-326000</v>
      </c>
      <c r="L126" s="107">
        <v>-287000</v>
      </c>
      <c r="M126" s="107">
        <v>-295000</v>
      </c>
      <c r="N126" s="107">
        <v>-296000</v>
      </c>
      <c r="Q126" s="210">
        <f>'PF pro forma'!E126-'Histo-Pôles '!E126</f>
        <v>0</v>
      </c>
      <c r="R126" s="210">
        <f>'PF pro forma'!F126-'Histo-Pôles '!F126</f>
        <v>0</v>
      </c>
      <c r="S126" s="210">
        <f>'PF pro forma'!G126-'Histo-Pôles '!G126</f>
        <v>0</v>
      </c>
      <c r="T126" s="210">
        <f>'PF pro forma'!H126-'Histo-Pôles '!H126</f>
        <v>0</v>
      </c>
      <c r="U126" s="210">
        <f>'PF pro forma'!I126-'Histo-Pôles '!I126</f>
        <v>0</v>
      </c>
    </row>
    <row r="127" spans="1:21" x14ac:dyDescent="0.25">
      <c r="A127" s="25" t="s">
        <v>151</v>
      </c>
      <c r="B127" s="124" t="s">
        <v>162</v>
      </c>
      <c r="C127" s="73" t="s">
        <v>2</v>
      </c>
      <c r="D127" s="89" t="s">
        <v>13</v>
      </c>
      <c r="E127" s="102">
        <v>23000</v>
      </c>
      <c r="F127" s="102">
        <v>3000</v>
      </c>
      <c r="G127" s="102">
        <v>3000</v>
      </c>
      <c r="H127" s="102">
        <v>1000</v>
      </c>
      <c r="I127" s="102">
        <v>16000</v>
      </c>
      <c r="J127" s="102">
        <v>234000</v>
      </c>
      <c r="K127" s="102">
        <v>19000</v>
      </c>
      <c r="L127" s="102">
        <v>66000</v>
      </c>
      <c r="M127" s="102">
        <v>70000</v>
      </c>
      <c r="N127" s="102">
        <v>79000</v>
      </c>
      <c r="Q127" s="209">
        <f>'PF pro forma'!E127-'Histo-Pôles '!E127</f>
        <v>0</v>
      </c>
      <c r="R127" s="209">
        <f>'PF pro forma'!F127-'Histo-Pôles '!F127</f>
        <v>8000</v>
      </c>
      <c r="S127" s="209">
        <f>'PF pro forma'!G127-'Histo-Pôles '!G127</f>
        <v>8000</v>
      </c>
      <c r="T127" s="209">
        <f>'PF pro forma'!H127-'Histo-Pôles '!H127</f>
        <v>8000</v>
      </c>
      <c r="U127" s="209">
        <f>'PF pro forma'!I127-'Histo-Pôles '!I127</f>
        <v>-25000</v>
      </c>
    </row>
    <row r="128" spans="1:21" x14ac:dyDescent="0.25">
      <c r="A128" s="166" t="s">
        <v>173</v>
      </c>
      <c r="B128" s="124" t="s">
        <v>162</v>
      </c>
      <c r="C128" s="69" t="s">
        <v>2</v>
      </c>
      <c r="D128" s="106" t="s">
        <v>24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Q128" s="210">
        <f>'PF pro forma'!E128-'Histo-Pôles '!E128</f>
        <v>0</v>
      </c>
      <c r="R128" s="210">
        <f>'PF pro forma'!F128-'Histo-Pôles '!F128</f>
        <v>0</v>
      </c>
      <c r="S128" s="210">
        <f>'PF pro forma'!G128-'Histo-Pôles '!G128</f>
        <v>0</v>
      </c>
      <c r="T128" s="210">
        <f>'PF pro forma'!H128-'Histo-Pôles '!H128</f>
        <v>0</v>
      </c>
      <c r="U128" s="210">
        <f>'PF pro forma'!I128-'Histo-Pôles '!I128</f>
        <v>0</v>
      </c>
    </row>
    <row r="129" spans="1:21" x14ac:dyDescent="0.25">
      <c r="A129" s="25" t="s">
        <v>142</v>
      </c>
      <c r="B129" s="124" t="s">
        <v>162</v>
      </c>
      <c r="C129" s="73" t="s">
        <v>2</v>
      </c>
      <c r="D129" s="89" t="s">
        <v>15</v>
      </c>
      <c r="E129" s="102">
        <v>23000</v>
      </c>
      <c r="F129" s="102">
        <v>3000</v>
      </c>
      <c r="G129" s="102">
        <v>3000</v>
      </c>
      <c r="H129" s="102">
        <v>1000</v>
      </c>
      <c r="I129" s="102">
        <v>16000</v>
      </c>
      <c r="J129" s="102">
        <v>234000</v>
      </c>
      <c r="K129" s="102">
        <v>19000</v>
      </c>
      <c r="L129" s="102">
        <v>66000</v>
      </c>
      <c r="M129" s="102">
        <v>70000</v>
      </c>
      <c r="N129" s="102">
        <v>79000</v>
      </c>
      <c r="Q129" s="209">
        <f>'PF pro forma'!E129-'Histo-Pôles '!E129</f>
        <v>0</v>
      </c>
      <c r="R129" s="209">
        <f>'PF pro forma'!F129-'Histo-Pôles '!F129</f>
        <v>8000</v>
      </c>
      <c r="S129" s="209">
        <f>'PF pro forma'!G129-'Histo-Pôles '!G129</f>
        <v>8000</v>
      </c>
      <c r="T129" s="209">
        <f>'PF pro forma'!H129-'Histo-Pôles '!H129</f>
        <v>8000</v>
      </c>
      <c r="U129" s="209">
        <f>'PF pro forma'!I129-'Histo-Pôles '!I129</f>
        <v>-25000</v>
      </c>
    </row>
    <row r="130" spans="1:21" s="9" customFormat="1" ht="6" customHeight="1" x14ac:dyDescent="0.25">
      <c r="B130" s="125"/>
      <c r="C130" s="6"/>
      <c r="D130" s="16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Q130" s="211">
        <f>'PF pro forma'!E130-'Histo-Pôles '!E130</f>
        <v>0</v>
      </c>
      <c r="R130" s="211">
        <f>'PF pro forma'!F130-'Histo-Pôles '!F130</f>
        <v>0</v>
      </c>
      <c r="S130" s="211">
        <f>'PF pro forma'!G130-'Histo-Pôles '!G130</f>
        <v>0</v>
      </c>
      <c r="T130" s="211">
        <f>'PF pro forma'!H130-'Histo-Pôles '!H130</f>
        <v>0</v>
      </c>
      <c r="U130" s="211">
        <f>'PF pro forma'!I130-'Histo-Pôles '!I130</f>
        <v>0</v>
      </c>
    </row>
    <row r="131" spans="1:21" x14ac:dyDescent="0.25">
      <c r="C131" s="101" t="s">
        <v>2</v>
      </c>
      <c r="D131" s="106" t="str">
        <f>"Fonds propres alloués (Md€, sur la période cumulée) "</f>
        <v xml:space="preserve">Fonds propres alloués (Md€, sur la période cumulée) </v>
      </c>
      <c r="E131" s="136" t="e">
        <f>#REF!</f>
        <v>#REF!</v>
      </c>
      <c r="F131" s="136" t="e">
        <f>#REF!</f>
        <v>#REF!</v>
      </c>
      <c r="G131" s="99" t="e">
        <f>#REF!</f>
        <v>#REF!</v>
      </c>
      <c r="H131" s="99" t="e">
        <f>#REF!</f>
        <v>#REF!</v>
      </c>
      <c r="I131" s="99" t="e">
        <f>#REF!</f>
        <v>#REF!</v>
      </c>
      <c r="J131" s="99" t="e">
        <f>#REF!</f>
        <v>#REF!</v>
      </c>
      <c r="K131" s="99" t="e">
        <f>#REF!</f>
        <v>#REF!</v>
      </c>
      <c r="L131" s="99" t="e">
        <f>#REF!</f>
        <v>#REF!</v>
      </c>
      <c r="M131" s="99" t="e">
        <f>#REF!</f>
        <v>#REF!</v>
      </c>
      <c r="N131" s="136" t="e">
        <f>#REF!</f>
        <v>#REF!</v>
      </c>
      <c r="Q131" s="212" t="e">
        <f>'PF pro forma'!E131-'Histo-Pôles '!E131</f>
        <v>#REF!</v>
      </c>
      <c r="R131" s="212" t="e">
        <f>'PF pro forma'!F131-'Histo-Pôles '!F131</f>
        <v>#REF!</v>
      </c>
      <c r="S131" s="213" t="e">
        <f>'PF pro forma'!G131-'Histo-Pôles '!G131</f>
        <v>#REF!</v>
      </c>
      <c r="T131" s="213" t="e">
        <f>'PF pro forma'!H131-'Histo-Pôles '!H131</f>
        <v>#REF!</v>
      </c>
      <c r="U131" s="213" t="e">
        <f>'PF pro forma'!I131-'Histo-Pôles '!I131</f>
        <v>#REF!</v>
      </c>
    </row>
    <row r="132" spans="1:21" x14ac:dyDescent="0.25">
      <c r="C132" s="6"/>
      <c r="D132" s="7"/>
    </row>
    <row r="133" spans="1:21" s="9" customFormat="1" x14ac:dyDescent="0.25">
      <c r="B133" s="126"/>
      <c r="D133" s="24" t="s">
        <v>42</v>
      </c>
      <c r="E133" s="88">
        <f>2014</f>
        <v>2014</v>
      </c>
      <c r="F133" s="88" t="s">
        <v>106</v>
      </c>
      <c r="G133" s="88" t="s">
        <v>105</v>
      </c>
      <c r="H133" s="88" t="s">
        <v>104</v>
      </c>
      <c r="I133" s="88" t="s">
        <v>103</v>
      </c>
      <c r="J133" s="88">
        <f>2013</f>
        <v>2013</v>
      </c>
      <c r="K133" s="88" t="s">
        <v>98</v>
      </c>
      <c r="L133" s="88" t="s">
        <v>99</v>
      </c>
      <c r="M133" s="88" t="s">
        <v>100</v>
      </c>
      <c r="N133" s="88" t="s">
        <v>101</v>
      </c>
      <c r="Q133" s="207">
        <f>2014</f>
        <v>2014</v>
      </c>
      <c r="R133" s="207" t="s">
        <v>106</v>
      </c>
      <c r="S133" s="207" t="s">
        <v>105</v>
      </c>
      <c r="T133" s="207" t="s">
        <v>104</v>
      </c>
      <c r="U133" s="207" t="s">
        <v>103</v>
      </c>
    </row>
    <row r="134" spans="1:21" x14ac:dyDescent="0.25">
      <c r="D134" s="100" t="s">
        <v>76</v>
      </c>
    </row>
    <row r="135" spans="1:21" x14ac:dyDescent="0.25">
      <c r="A135" s="25" t="s">
        <v>149</v>
      </c>
      <c r="B135" s="120" t="s">
        <v>163</v>
      </c>
      <c r="C135" s="75" t="s">
        <v>57</v>
      </c>
      <c r="D135" s="89" t="s">
        <v>20</v>
      </c>
      <c r="E135" s="102">
        <v>3385000</v>
      </c>
      <c r="F135" s="102">
        <v>875000</v>
      </c>
      <c r="G135" s="102">
        <v>847000</v>
      </c>
      <c r="H135" s="102">
        <v>822000</v>
      </c>
      <c r="I135" s="102">
        <v>841000</v>
      </c>
      <c r="J135" s="98">
        <v>3237000</v>
      </c>
      <c r="K135" s="98">
        <v>805000</v>
      </c>
      <c r="L135" s="98">
        <v>817000</v>
      </c>
      <c r="M135" s="98">
        <v>805000</v>
      </c>
      <c r="N135" s="98">
        <v>810000</v>
      </c>
      <c r="Q135" s="209">
        <f>'PF pro forma'!E135-'Histo-Pôles '!E135</f>
        <v>0</v>
      </c>
      <c r="R135" s="209">
        <f>'PF pro forma'!F135-'Histo-Pôles '!F135</f>
        <v>0</v>
      </c>
      <c r="S135" s="209">
        <f>'PF pro forma'!G135-'Histo-Pôles '!G135</f>
        <v>-1000</v>
      </c>
      <c r="T135" s="209">
        <f>'PF pro forma'!H135-'Histo-Pôles '!H135</f>
        <v>0</v>
      </c>
      <c r="U135" s="209">
        <f>'PF pro forma'!I135-'Histo-Pôles '!I135</f>
        <v>1000</v>
      </c>
    </row>
    <row r="136" spans="1:21" x14ac:dyDescent="0.25">
      <c r="A136" s="75" t="s">
        <v>145</v>
      </c>
      <c r="B136" s="120" t="s">
        <v>163</v>
      </c>
      <c r="C136" s="75" t="s">
        <v>57</v>
      </c>
      <c r="D136" s="78" t="s">
        <v>11</v>
      </c>
      <c r="E136" s="107">
        <v>-2434000</v>
      </c>
      <c r="F136" s="107">
        <v>-614000</v>
      </c>
      <c r="G136" s="107">
        <v>-612000</v>
      </c>
      <c r="H136" s="107">
        <v>-606000</v>
      </c>
      <c r="I136" s="107">
        <v>-602000</v>
      </c>
      <c r="J136" s="107">
        <v>-2406000</v>
      </c>
      <c r="K136" s="107">
        <v>-604000</v>
      </c>
      <c r="L136" s="107">
        <v>-602000</v>
      </c>
      <c r="M136" s="107">
        <v>-612000</v>
      </c>
      <c r="N136" s="107">
        <v>-588000</v>
      </c>
      <c r="Q136" s="210">
        <f>'PF pro forma'!E136-'Histo-Pôles '!E136</f>
        <v>0</v>
      </c>
      <c r="R136" s="210">
        <f>'PF pro forma'!F136-'Histo-Pôles '!F136</f>
        <v>41000</v>
      </c>
      <c r="S136" s="210">
        <f>'PF pro forma'!G136-'Histo-Pôles '!G136</f>
        <v>40000</v>
      </c>
      <c r="T136" s="210">
        <f>'PF pro forma'!H136-'Histo-Pôles '!H136</f>
        <v>42000</v>
      </c>
      <c r="U136" s="210">
        <f>'PF pro forma'!I136-'Histo-Pôles '!I136</f>
        <v>-123000</v>
      </c>
    </row>
    <row r="137" spans="1:21" x14ac:dyDescent="0.25">
      <c r="A137" s="25" t="s">
        <v>150</v>
      </c>
      <c r="B137" s="120" t="s">
        <v>163</v>
      </c>
      <c r="C137" s="75" t="s">
        <v>57</v>
      </c>
      <c r="D137" s="89" t="s">
        <v>23</v>
      </c>
      <c r="E137" s="102">
        <v>951000</v>
      </c>
      <c r="F137" s="102">
        <v>261000</v>
      </c>
      <c r="G137" s="102">
        <v>235000</v>
      </c>
      <c r="H137" s="102">
        <v>216000</v>
      </c>
      <c r="I137" s="102">
        <v>239000</v>
      </c>
      <c r="J137" s="102">
        <v>831000</v>
      </c>
      <c r="K137" s="102">
        <v>201000</v>
      </c>
      <c r="L137" s="102">
        <v>215000</v>
      </c>
      <c r="M137" s="102">
        <v>193000</v>
      </c>
      <c r="N137" s="102">
        <v>222000</v>
      </c>
      <c r="Q137" s="209">
        <f>'PF pro forma'!E137-'Histo-Pôles '!E137</f>
        <v>0</v>
      </c>
      <c r="R137" s="209">
        <f>'PF pro forma'!F137-'Histo-Pôles '!F137</f>
        <v>41000</v>
      </c>
      <c r="S137" s="209">
        <f>'PF pro forma'!G137-'Histo-Pôles '!G137</f>
        <v>39000</v>
      </c>
      <c r="T137" s="209">
        <f>'PF pro forma'!H137-'Histo-Pôles '!H137</f>
        <v>42000</v>
      </c>
      <c r="U137" s="209">
        <f>'PF pro forma'!I137-'Histo-Pôles '!I137</f>
        <v>-122000</v>
      </c>
    </row>
    <row r="138" spans="1:21" x14ac:dyDescent="0.25">
      <c r="A138" s="75" t="s">
        <v>147</v>
      </c>
      <c r="B138" s="120" t="s">
        <v>163</v>
      </c>
      <c r="C138" s="75" t="s">
        <v>57</v>
      </c>
      <c r="D138" s="78" t="s">
        <v>12</v>
      </c>
      <c r="E138" s="107">
        <v>-131000</v>
      </c>
      <c r="F138" s="107">
        <v>-28000</v>
      </c>
      <c r="G138" s="107">
        <v>-36000</v>
      </c>
      <c r="H138" s="107">
        <v>-15000</v>
      </c>
      <c r="I138" s="107">
        <v>-52000</v>
      </c>
      <c r="J138" s="107">
        <v>-142000</v>
      </c>
      <c r="K138" s="107">
        <v>-48000</v>
      </c>
      <c r="L138" s="107">
        <v>-30000</v>
      </c>
      <c r="M138" s="107">
        <v>-43000</v>
      </c>
      <c r="N138" s="107">
        <v>-21000</v>
      </c>
      <c r="Q138" s="210">
        <f>'PF pro forma'!E138-'Histo-Pôles '!E138</f>
        <v>0</v>
      </c>
      <c r="R138" s="210">
        <f>'PF pro forma'!F138-'Histo-Pôles '!F138</f>
        <v>0</v>
      </c>
      <c r="S138" s="210">
        <f>'PF pro forma'!G138-'Histo-Pôles '!G138</f>
        <v>0</v>
      </c>
      <c r="T138" s="210">
        <f>'PF pro forma'!H138-'Histo-Pôles '!H138</f>
        <v>0</v>
      </c>
      <c r="U138" s="210">
        <f>'PF pro forma'!I138-'Histo-Pôles '!I138</f>
        <v>0</v>
      </c>
    </row>
    <row r="139" spans="1:21" x14ac:dyDescent="0.25">
      <c r="A139" s="25" t="s">
        <v>151</v>
      </c>
      <c r="B139" s="120" t="s">
        <v>163</v>
      </c>
      <c r="C139" s="75" t="s">
        <v>57</v>
      </c>
      <c r="D139" s="89" t="s">
        <v>13</v>
      </c>
      <c r="E139" s="102">
        <v>820000</v>
      </c>
      <c r="F139" s="102">
        <v>233000</v>
      </c>
      <c r="G139" s="102">
        <v>199000</v>
      </c>
      <c r="H139" s="102">
        <v>201000</v>
      </c>
      <c r="I139" s="102">
        <v>187000</v>
      </c>
      <c r="J139" s="102">
        <v>689000</v>
      </c>
      <c r="K139" s="102">
        <v>153000</v>
      </c>
      <c r="L139" s="102">
        <v>185000</v>
      </c>
      <c r="M139" s="102">
        <v>150000</v>
      </c>
      <c r="N139" s="102">
        <v>201000</v>
      </c>
      <c r="Q139" s="209">
        <f>'PF pro forma'!E139-'Histo-Pôles '!E139</f>
        <v>0</v>
      </c>
      <c r="R139" s="209">
        <f>'PF pro forma'!F139-'Histo-Pôles '!F139</f>
        <v>41000</v>
      </c>
      <c r="S139" s="209">
        <f>'PF pro forma'!G139-'Histo-Pôles '!G139</f>
        <v>39000</v>
      </c>
      <c r="T139" s="209">
        <f>'PF pro forma'!H139-'Histo-Pôles '!H139</f>
        <v>42000</v>
      </c>
      <c r="U139" s="209">
        <f>'PF pro forma'!I139-'Histo-Pôles '!I139</f>
        <v>-122000</v>
      </c>
    </row>
    <row r="140" spans="1:21" x14ac:dyDescent="0.25">
      <c r="A140" s="165" t="s">
        <v>153</v>
      </c>
      <c r="B140" s="120" t="s">
        <v>163</v>
      </c>
      <c r="C140" s="77" t="s">
        <v>57</v>
      </c>
      <c r="D140" s="106" t="s">
        <v>35</v>
      </c>
      <c r="E140" s="107">
        <v>9000</v>
      </c>
      <c r="F140" s="107">
        <v>2000</v>
      </c>
      <c r="G140" s="107">
        <v>2000</v>
      </c>
      <c r="H140" s="107">
        <v>2000</v>
      </c>
      <c r="I140" s="107">
        <v>3000</v>
      </c>
      <c r="J140" s="107">
        <v>16000</v>
      </c>
      <c r="K140" s="107">
        <v>-1000</v>
      </c>
      <c r="L140" s="107">
        <v>4000</v>
      </c>
      <c r="M140" s="107">
        <v>10000</v>
      </c>
      <c r="N140" s="107">
        <v>3000</v>
      </c>
      <c r="Q140" s="210">
        <f>'PF pro forma'!E140-'Histo-Pôles '!E140</f>
        <v>0</v>
      </c>
      <c r="R140" s="210">
        <f>'PF pro forma'!F140-'Histo-Pôles '!F140</f>
        <v>1000</v>
      </c>
      <c r="S140" s="210">
        <f>'PF pro forma'!G140-'Histo-Pôles '!G140</f>
        <v>2000</v>
      </c>
      <c r="T140" s="210">
        <f>'PF pro forma'!H140-'Histo-Pôles '!H140</f>
        <v>-1000</v>
      </c>
      <c r="U140" s="210">
        <f>'PF pro forma'!I140-'Histo-Pôles '!I140</f>
        <v>-2000</v>
      </c>
    </row>
    <row r="141" spans="1:21" x14ac:dyDescent="0.25">
      <c r="A141" s="25" t="s">
        <v>154</v>
      </c>
      <c r="B141" s="120" t="s">
        <v>163</v>
      </c>
      <c r="C141" s="75" t="s">
        <v>57</v>
      </c>
      <c r="D141" s="78" t="s">
        <v>14</v>
      </c>
      <c r="E141" s="107">
        <v>-19000</v>
      </c>
      <c r="F141" s="107">
        <v>-23000</v>
      </c>
      <c r="G141" s="107">
        <v>3000</v>
      </c>
      <c r="H141" s="107">
        <v>1000</v>
      </c>
      <c r="I141" s="107">
        <v>0</v>
      </c>
      <c r="J141" s="107">
        <v>-3000</v>
      </c>
      <c r="K141" s="107">
        <v>0</v>
      </c>
      <c r="L141" s="107">
        <v>-1000</v>
      </c>
      <c r="M141" s="107">
        <v>-3000</v>
      </c>
      <c r="N141" s="107">
        <v>1000</v>
      </c>
      <c r="Q141" s="210">
        <f>'PF pro forma'!E141-'Histo-Pôles '!E141</f>
        <v>0</v>
      </c>
      <c r="R141" s="210">
        <f>'PF pro forma'!F141-'Histo-Pôles '!F141</f>
        <v>0</v>
      </c>
      <c r="S141" s="210">
        <f>'PF pro forma'!G141-'Histo-Pôles '!G141</f>
        <v>0</v>
      </c>
      <c r="T141" s="210">
        <f>'PF pro forma'!H141-'Histo-Pôles '!H141</f>
        <v>0</v>
      </c>
      <c r="U141" s="210">
        <f>'PF pro forma'!I141-'Histo-Pôles '!I141</f>
        <v>0</v>
      </c>
    </row>
    <row r="142" spans="1:21" x14ac:dyDescent="0.25">
      <c r="A142" s="25" t="s">
        <v>142</v>
      </c>
      <c r="B142" s="120" t="s">
        <v>163</v>
      </c>
      <c r="C142" s="75" t="s">
        <v>57</v>
      </c>
      <c r="D142" s="89" t="s">
        <v>25</v>
      </c>
      <c r="E142" s="102">
        <v>810000</v>
      </c>
      <c r="F142" s="102">
        <v>212000</v>
      </c>
      <c r="G142" s="102">
        <v>204000</v>
      </c>
      <c r="H142" s="102">
        <v>204000</v>
      </c>
      <c r="I142" s="102">
        <v>190000</v>
      </c>
      <c r="J142" s="102">
        <v>702000</v>
      </c>
      <c r="K142" s="102">
        <v>152000</v>
      </c>
      <c r="L142" s="102">
        <v>188000</v>
      </c>
      <c r="M142" s="102">
        <v>157000</v>
      </c>
      <c r="N142" s="102">
        <v>205000</v>
      </c>
      <c r="Q142" s="209">
        <f>'PF pro forma'!E142-'Histo-Pôles '!E142</f>
        <v>0</v>
      </c>
      <c r="R142" s="209">
        <f>'PF pro forma'!F142-'Histo-Pôles '!F142</f>
        <v>42000</v>
      </c>
      <c r="S142" s="209">
        <f>'PF pro forma'!G142-'Histo-Pôles '!G142</f>
        <v>41000</v>
      </c>
      <c r="T142" s="209">
        <f>'PF pro forma'!H142-'Histo-Pôles '!H142</f>
        <v>41000</v>
      </c>
      <c r="U142" s="209">
        <f>'PF pro forma'!I142-'Histo-Pôles '!I142</f>
        <v>-124000</v>
      </c>
    </row>
    <row r="143" spans="1:21" x14ac:dyDescent="0.25">
      <c r="B143" s="120"/>
      <c r="C143" s="6"/>
      <c r="D143" s="106" t="s">
        <v>34</v>
      </c>
      <c r="E143" s="107">
        <f t="shared" ref="E143:N143" si="4">E144-E142</f>
        <v>-72000</v>
      </c>
      <c r="F143" s="107">
        <f t="shared" si="4"/>
        <v>-18000</v>
      </c>
      <c r="G143" s="107">
        <f t="shared" si="4"/>
        <v>-17000</v>
      </c>
      <c r="H143" s="107">
        <f t="shared" si="4"/>
        <v>-18000</v>
      </c>
      <c r="I143" s="107">
        <f t="shared" si="4"/>
        <v>-19000</v>
      </c>
      <c r="J143" s="107">
        <f t="shared" si="4"/>
        <v>-64000</v>
      </c>
      <c r="K143" s="107">
        <f t="shared" si="4"/>
        <v>-19000</v>
      </c>
      <c r="L143" s="107">
        <f t="shared" si="4"/>
        <v>-14000</v>
      </c>
      <c r="M143" s="107">
        <f t="shared" si="4"/>
        <v>-15000</v>
      </c>
      <c r="N143" s="107">
        <f t="shared" si="4"/>
        <v>-16000</v>
      </c>
      <c r="Q143" s="210">
        <f>'PF pro forma'!E143-'Histo-Pôles '!E143</f>
        <v>0</v>
      </c>
      <c r="R143" s="210">
        <f>'PF pro forma'!F143-'Histo-Pôles '!F143</f>
        <v>-1000</v>
      </c>
      <c r="S143" s="210">
        <f>'PF pro forma'!G143-'Histo-Pôles '!G143</f>
        <v>0</v>
      </c>
      <c r="T143" s="210">
        <f>'PF pro forma'!H143-'Histo-Pôles '!H143</f>
        <v>-1000</v>
      </c>
      <c r="U143" s="210">
        <f>'PF pro forma'!I143-'Histo-Pôles '!I143</f>
        <v>2000</v>
      </c>
    </row>
    <row r="144" spans="1:21" x14ac:dyDescent="0.25">
      <c r="A144" s="25"/>
      <c r="B144" s="120" t="s">
        <v>164</v>
      </c>
      <c r="C144" s="77" t="s">
        <v>58</v>
      </c>
      <c r="D144" s="89" t="s">
        <v>81</v>
      </c>
      <c r="E144" s="102">
        <v>738000</v>
      </c>
      <c r="F144" s="102">
        <v>194000</v>
      </c>
      <c r="G144" s="102">
        <v>187000</v>
      </c>
      <c r="H144" s="102">
        <v>186000</v>
      </c>
      <c r="I144" s="102">
        <v>171000</v>
      </c>
      <c r="J144" s="98">
        <v>638000</v>
      </c>
      <c r="K144" s="98">
        <v>133000</v>
      </c>
      <c r="L144" s="98">
        <v>174000</v>
      </c>
      <c r="M144" s="98">
        <v>142000</v>
      </c>
      <c r="N144" s="98">
        <v>189000</v>
      </c>
      <c r="Q144" s="209">
        <f>'PF pro forma'!E144-'Histo-Pôles '!E144</f>
        <v>0</v>
      </c>
      <c r="R144" s="209">
        <f>'PF pro forma'!F144-'Histo-Pôles '!F144</f>
        <v>41000</v>
      </c>
      <c r="S144" s="209">
        <f>'PF pro forma'!G144-'Histo-Pôles '!G144</f>
        <v>41000</v>
      </c>
      <c r="T144" s="209">
        <f>'PF pro forma'!H144-'Histo-Pôles '!H144</f>
        <v>40000</v>
      </c>
      <c r="U144" s="209">
        <f>'PF pro forma'!I144-'Histo-Pôles '!I144</f>
        <v>-122000</v>
      </c>
    </row>
    <row r="145" spans="1:21" s="9" customFormat="1" ht="6" customHeight="1" x14ac:dyDescent="0.25">
      <c r="B145" s="125"/>
      <c r="C145" s="6"/>
      <c r="D145" s="16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Q145" s="211">
        <f>'PF pro forma'!E145-'Histo-Pôles '!E145</f>
        <v>0</v>
      </c>
      <c r="R145" s="211">
        <f>'PF pro forma'!F145-'Histo-Pôles '!F145</f>
        <v>0</v>
      </c>
      <c r="S145" s="211">
        <f>'PF pro forma'!G145-'Histo-Pôles '!G145</f>
        <v>0</v>
      </c>
      <c r="T145" s="211">
        <f>'PF pro forma'!H145-'Histo-Pôles '!H145</f>
        <v>0</v>
      </c>
      <c r="U145" s="211">
        <f>'PF pro forma'!I145-'Histo-Pôles '!I145</f>
        <v>0</v>
      </c>
    </row>
    <row r="146" spans="1:21" x14ac:dyDescent="0.25">
      <c r="A146" s="9"/>
      <c r="C146" s="101" t="s">
        <v>58</v>
      </c>
      <c r="D146" s="106" t="str">
        <f>"Fonds propres alloués (Md€, sur la période cumulée) "</f>
        <v xml:space="preserve">Fonds propres alloués (Md€, sur la période cumulée) </v>
      </c>
      <c r="E146" s="136" t="e">
        <f>#REF!</f>
        <v>#REF!</v>
      </c>
      <c r="F146" s="136" t="e">
        <f>#REF!</f>
        <v>#REF!</v>
      </c>
      <c r="G146" s="99" t="e">
        <f>#REF!</f>
        <v>#REF!</v>
      </c>
      <c r="H146" s="99" t="e">
        <f>#REF!</f>
        <v>#REF!</v>
      </c>
      <c r="I146" s="99" t="e">
        <f>#REF!</f>
        <v>#REF!</v>
      </c>
      <c r="J146" s="99" t="e">
        <f>#REF!</f>
        <v>#REF!</v>
      </c>
      <c r="K146" s="99" t="e">
        <f>#REF!</f>
        <v>#REF!</v>
      </c>
      <c r="L146" s="99" t="e">
        <f>#REF!</f>
        <v>#REF!</v>
      </c>
      <c r="M146" s="99" t="e">
        <f>#REF!</f>
        <v>#REF!</v>
      </c>
      <c r="N146" s="136" t="e">
        <f>#REF!</f>
        <v>#REF!</v>
      </c>
      <c r="Q146" s="212" t="e">
        <f>'PF pro forma'!E146-'Histo-Pôles '!E146</f>
        <v>#REF!</v>
      </c>
      <c r="R146" s="212" t="e">
        <f>'PF pro forma'!F146-'Histo-Pôles '!F146</f>
        <v>#REF!</v>
      </c>
      <c r="S146" s="213" t="e">
        <f>'PF pro forma'!G146-'Histo-Pôles '!G146</f>
        <v>#REF!</v>
      </c>
      <c r="T146" s="213" t="e">
        <f>'PF pro forma'!H146-'Histo-Pôles '!H146</f>
        <v>#REF!</v>
      </c>
      <c r="U146" s="213" t="e">
        <f>'PF pro forma'!I146-'Histo-Pôles '!I146</f>
        <v>#REF!</v>
      </c>
    </row>
    <row r="147" spans="1:21" x14ac:dyDescent="0.25">
      <c r="C147" s="6"/>
      <c r="D147" s="7"/>
    </row>
    <row r="148" spans="1:21" s="9" customFormat="1" x14ac:dyDescent="0.25">
      <c r="B148" s="126"/>
      <c r="D148" s="24" t="s">
        <v>42</v>
      </c>
      <c r="E148" s="88">
        <f>2014</f>
        <v>2014</v>
      </c>
      <c r="F148" s="88" t="s">
        <v>106</v>
      </c>
      <c r="G148" s="88" t="s">
        <v>105</v>
      </c>
      <c r="H148" s="88" t="s">
        <v>104</v>
      </c>
      <c r="I148" s="88" t="s">
        <v>103</v>
      </c>
      <c r="J148" s="88">
        <f>2013</f>
        <v>2013</v>
      </c>
      <c r="K148" s="88" t="s">
        <v>98</v>
      </c>
      <c r="L148" s="88" t="s">
        <v>99</v>
      </c>
      <c r="M148" s="88" t="s">
        <v>100</v>
      </c>
      <c r="N148" s="88" t="s">
        <v>101</v>
      </c>
      <c r="Q148" s="207">
        <f>2014</f>
        <v>2014</v>
      </c>
      <c r="R148" s="207" t="s">
        <v>106</v>
      </c>
      <c r="S148" s="207" t="s">
        <v>105</v>
      </c>
      <c r="T148" s="207" t="s">
        <v>104</v>
      </c>
      <c r="U148" s="207" t="s">
        <v>103</v>
      </c>
    </row>
    <row r="149" spans="1:21" x14ac:dyDescent="0.25">
      <c r="D149" s="100" t="s">
        <v>56</v>
      </c>
    </row>
    <row r="150" spans="1:21" x14ac:dyDescent="0.25">
      <c r="A150" s="25" t="s">
        <v>149</v>
      </c>
      <c r="B150" s="120" t="s">
        <v>164</v>
      </c>
      <c r="C150" s="75" t="s">
        <v>59</v>
      </c>
      <c r="D150" s="89" t="s">
        <v>20</v>
      </c>
      <c r="E150" s="102">
        <v>3227000</v>
      </c>
      <c r="F150" s="102">
        <v>834000</v>
      </c>
      <c r="G150" s="102">
        <v>809000</v>
      </c>
      <c r="H150" s="102">
        <v>782000</v>
      </c>
      <c r="I150" s="102">
        <v>802000</v>
      </c>
      <c r="J150" s="98">
        <v>3088000</v>
      </c>
      <c r="K150" s="98">
        <v>765000</v>
      </c>
      <c r="L150" s="98">
        <v>782000</v>
      </c>
      <c r="M150" s="98">
        <v>767000</v>
      </c>
      <c r="N150" s="98">
        <v>774000</v>
      </c>
      <c r="Q150" s="209">
        <f>'PF pro forma'!E150-'Histo-Pôles '!E150</f>
        <v>0</v>
      </c>
      <c r="R150" s="209">
        <f>'PF pro forma'!F150-'Histo-Pôles '!F150</f>
        <v>0</v>
      </c>
      <c r="S150" s="209">
        <f>'PF pro forma'!G150-'Histo-Pôles '!G150</f>
        <v>-1000</v>
      </c>
      <c r="T150" s="209">
        <f>'PF pro forma'!H150-'Histo-Pôles '!H150</f>
        <v>0</v>
      </c>
      <c r="U150" s="209">
        <f>'PF pro forma'!I150-'Histo-Pôles '!I150</f>
        <v>1000</v>
      </c>
    </row>
    <row r="151" spans="1:21" x14ac:dyDescent="0.25">
      <c r="A151" s="25" t="s">
        <v>145</v>
      </c>
      <c r="B151" s="120" t="s">
        <v>164</v>
      </c>
      <c r="C151" s="75" t="s">
        <v>59</v>
      </c>
      <c r="D151" s="78" t="s">
        <v>11</v>
      </c>
      <c r="E151" s="107">
        <v>-2350000</v>
      </c>
      <c r="F151" s="107">
        <v>-592000</v>
      </c>
      <c r="G151" s="107">
        <v>-592000</v>
      </c>
      <c r="H151" s="107">
        <v>-584000</v>
      </c>
      <c r="I151" s="107">
        <v>-582000</v>
      </c>
      <c r="J151" s="107">
        <v>-2323000</v>
      </c>
      <c r="K151" s="107">
        <v>-582000</v>
      </c>
      <c r="L151" s="107">
        <v>-582000</v>
      </c>
      <c r="M151" s="107">
        <v>-590000</v>
      </c>
      <c r="N151" s="107">
        <v>-569000</v>
      </c>
      <c r="Q151" s="210">
        <f>'PF pro forma'!E151-'Histo-Pôles '!E151</f>
        <v>0</v>
      </c>
      <c r="R151" s="210">
        <f>'PF pro forma'!F151-'Histo-Pôles '!F151</f>
        <v>40000</v>
      </c>
      <c r="S151" s="210">
        <f>'PF pro forma'!G151-'Histo-Pôles '!G151</f>
        <v>40000</v>
      </c>
      <c r="T151" s="210">
        <f>'PF pro forma'!H151-'Histo-Pôles '!H151</f>
        <v>41000</v>
      </c>
      <c r="U151" s="210">
        <f>'PF pro forma'!I151-'Histo-Pôles '!I151</f>
        <v>-121000</v>
      </c>
    </row>
    <row r="152" spans="1:21" x14ac:dyDescent="0.25">
      <c r="A152" s="25" t="s">
        <v>150</v>
      </c>
      <c r="B152" s="120" t="s">
        <v>164</v>
      </c>
      <c r="C152" s="75" t="s">
        <v>59</v>
      </c>
      <c r="D152" s="89" t="s">
        <v>23</v>
      </c>
      <c r="E152" s="102">
        <v>877000</v>
      </c>
      <c r="F152" s="102">
        <v>242000</v>
      </c>
      <c r="G152" s="102">
        <v>217000</v>
      </c>
      <c r="H152" s="102">
        <v>198000</v>
      </c>
      <c r="I152" s="102">
        <v>220000</v>
      </c>
      <c r="J152" s="102">
        <v>765000</v>
      </c>
      <c r="K152" s="102">
        <v>183000</v>
      </c>
      <c r="L152" s="102">
        <v>200000</v>
      </c>
      <c r="M152" s="102">
        <v>177000</v>
      </c>
      <c r="N152" s="102">
        <v>205000</v>
      </c>
      <c r="Q152" s="209">
        <f>'PF pro forma'!E152-'Histo-Pôles '!E152</f>
        <v>0</v>
      </c>
      <c r="R152" s="209">
        <f>'PF pro forma'!F152-'Histo-Pôles '!F152</f>
        <v>40000</v>
      </c>
      <c r="S152" s="209">
        <f>'PF pro forma'!G152-'Histo-Pôles '!G152</f>
        <v>39000</v>
      </c>
      <c r="T152" s="209">
        <f>'PF pro forma'!H152-'Histo-Pôles '!H152</f>
        <v>41000</v>
      </c>
      <c r="U152" s="209">
        <f>'PF pro forma'!I152-'Histo-Pôles '!I152</f>
        <v>-120000</v>
      </c>
    </row>
    <row r="153" spans="1:21" x14ac:dyDescent="0.25">
      <c r="A153" s="25" t="s">
        <v>147</v>
      </c>
      <c r="B153" s="120" t="s">
        <v>164</v>
      </c>
      <c r="C153" s="75" t="s">
        <v>59</v>
      </c>
      <c r="D153" s="78" t="s">
        <v>12</v>
      </c>
      <c r="E153" s="107">
        <v>-129000</v>
      </c>
      <c r="F153" s="107">
        <v>-27000</v>
      </c>
      <c r="G153" s="107">
        <v>-35000</v>
      </c>
      <c r="H153" s="107">
        <v>-15000</v>
      </c>
      <c r="I153" s="107">
        <v>-52000</v>
      </c>
      <c r="J153" s="107">
        <v>-140000</v>
      </c>
      <c r="K153" s="107">
        <v>-49000</v>
      </c>
      <c r="L153" s="107">
        <v>-29000</v>
      </c>
      <c r="M153" s="107">
        <v>-42000</v>
      </c>
      <c r="N153" s="107">
        <v>-20000</v>
      </c>
      <c r="Q153" s="210">
        <f>'PF pro forma'!E153-'Histo-Pôles '!E153</f>
        <v>0</v>
      </c>
      <c r="R153" s="210">
        <f>'PF pro forma'!F153-'Histo-Pôles '!F153</f>
        <v>0</v>
      </c>
      <c r="S153" s="210">
        <f>'PF pro forma'!G153-'Histo-Pôles '!G153</f>
        <v>0</v>
      </c>
      <c r="T153" s="210">
        <f>'PF pro forma'!H153-'Histo-Pôles '!H153</f>
        <v>0</v>
      </c>
      <c r="U153" s="210">
        <f>'PF pro forma'!I153-'Histo-Pôles '!I153</f>
        <v>0</v>
      </c>
    </row>
    <row r="154" spans="1:21" x14ac:dyDescent="0.25">
      <c r="A154" s="25" t="s">
        <v>151</v>
      </c>
      <c r="B154" s="120" t="s">
        <v>164</v>
      </c>
      <c r="C154" s="75" t="s">
        <v>59</v>
      </c>
      <c r="D154" s="89" t="s">
        <v>13</v>
      </c>
      <c r="E154" s="102">
        <v>748000</v>
      </c>
      <c r="F154" s="102">
        <v>215000</v>
      </c>
      <c r="G154" s="102">
        <v>182000</v>
      </c>
      <c r="H154" s="102">
        <v>183000</v>
      </c>
      <c r="I154" s="102">
        <v>168000</v>
      </c>
      <c r="J154" s="102">
        <v>625000</v>
      </c>
      <c r="K154" s="102">
        <v>134000</v>
      </c>
      <c r="L154" s="102">
        <v>171000</v>
      </c>
      <c r="M154" s="102">
        <v>135000</v>
      </c>
      <c r="N154" s="102">
        <v>185000</v>
      </c>
      <c r="Q154" s="209">
        <f>'PF pro forma'!E154-'Histo-Pôles '!E154</f>
        <v>0</v>
      </c>
      <c r="R154" s="209">
        <f>'PF pro forma'!F154-'Histo-Pôles '!F154</f>
        <v>40000</v>
      </c>
      <c r="S154" s="209">
        <f>'PF pro forma'!G154-'Histo-Pôles '!G154</f>
        <v>39000</v>
      </c>
      <c r="T154" s="209">
        <f>'PF pro forma'!H154-'Histo-Pôles '!H154</f>
        <v>41000</v>
      </c>
      <c r="U154" s="209">
        <f>'PF pro forma'!I154-'Histo-Pôles '!I154</f>
        <v>-120000</v>
      </c>
    </row>
    <row r="155" spans="1:21" x14ac:dyDescent="0.25">
      <c r="A155" s="165" t="s">
        <v>153</v>
      </c>
      <c r="B155" s="120" t="s">
        <v>164</v>
      </c>
      <c r="C155" s="77" t="s">
        <v>59</v>
      </c>
      <c r="D155" s="106" t="s">
        <v>35</v>
      </c>
      <c r="E155" s="107">
        <v>9000</v>
      </c>
      <c r="F155" s="107">
        <v>2000</v>
      </c>
      <c r="G155" s="107">
        <v>2000</v>
      </c>
      <c r="H155" s="107">
        <v>2000</v>
      </c>
      <c r="I155" s="107">
        <v>3000</v>
      </c>
      <c r="J155" s="107">
        <v>16000</v>
      </c>
      <c r="K155" s="107">
        <v>-1000</v>
      </c>
      <c r="L155" s="107">
        <v>4000</v>
      </c>
      <c r="M155" s="107">
        <v>10000</v>
      </c>
      <c r="N155" s="107">
        <v>3000</v>
      </c>
      <c r="Q155" s="210">
        <f>'PF pro forma'!E155-'Histo-Pôles '!E155</f>
        <v>0</v>
      </c>
      <c r="R155" s="210">
        <f>'PF pro forma'!F155-'Histo-Pôles '!F155</f>
        <v>1000</v>
      </c>
      <c r="S155" s="210">
        <f>'PF pro forma'!G155-'Histo-Pôles '!G155</f>
        <v>2000</v>
      </c>
      <c r="T155" s="210">
        <f>'PF pro forma'!H155-'Histo-Pôles '!H155</f>
        <v>-1000</v>
      </c>
      <c r="U155" s="210">
        <f>'PF pro forma'!I155-'Histo-Pôles '!I155</f>
        <v>-2000</v>
      </c>
    </row>
    <row r="156" spans="1:21" x14ac:dyDescent="0.25">
      <c r="A156" s="25" t="s">
        <v>154</v>
      </c>
      <c r="B156" s="120" t="s">
        <v>164</v>
      </c>
      <c r="C156" s="75" t="s">
        <v>59</v>
      </c>
      <c r="D156" s="78" t="s">
        <v>14</v>
      </c>
      <c r="E156" s="107">
        <v>-19000</v>
      </c>
      <c r="F156" s="107">
        <v>-23000</v>
      </c>
      <c r="G156" s="107">
        <v>3000</v>
      </c>
      <c r="H156" s="107">
        <v>1000</v>
      </c>
      <c r="I156" s="107">
        <v>0</v>
      </c>
      <c r="J156" s="107">
        <v>-3000</v>
      </c>
      <c r="K156" s="107">
        <v>0</v>
      </c>
      <c r="L156" s="107">
        <v>-1000</v>
      </c>
      <c r="M156" s="107">
        <v>-3000</v>
      </c>
      <c r="N156" s="107">
        <v>1000</v>
      </c>
      <c r="Q156" s="210">
        <f>'PF pro forma'!E156-'Histo-Pôles '!E156</f>
        <v>0</v>
      </c>
      <c r="R156" s="210">
        <f>'PF pro forma'!F156-'Histo-Pôles '!F156</f>
        <v>0</v>
      </c>
      <c r="S156" s="210">
        <f>'PF pro forma'!G156-'Histo-Pôles '!G156</f>
        <v>0</v>
      </c>
      <c r="T156" s="210">
        <f>'PF pro forma'!H156-'Histo-Pôles '!H156</f>
        <v>0</v>
      </c>
      <c r="U156" s="210">
        <f>'PF pro forma'!I156-'Histo-Pôles '!I156</f>
        <v>0</v>
      </c>
    </row>
    <row r="157" spans="1:21" x14ac:dyDescent="0.25">
      <c r="A157" s="25" t="s">
        <v>142</v>
      </c>
      <c r="B157" s="120" t="s">
        <v>164</v>
      </c>
      <c r="C157" s="75" t="s">
        <v>59</v>
      </c>
      <c r="D157" s="89" t="s">
        <v>15</v>
      </c>
      <c r="E157" s="102">
        <v>738000</v>
      </c>
      <c r="F157" s="102">
        <v>194000</v>
      </c>
      <c r="G157" s="102">
        <v>187000</v>
      </c>
      <c r="H157" s="102">
        <v>186000</v>
      </c>
      <c r="I157" s="102">
        <v>171000</v>
      </c>
      <c r="J157" s="102">
        <v>638000</v>
      </c>
      <c r="K157" s="102">
        <v>133000</v>
      </c>
      <c r="L157" s="102">
        <v>174000</v>
      </c>
      <c r="M157" s="102">
        <v>142000</v>
      </c>
      <c r="N157" s="102">
        <v>189000</v>
      </c>
      <c r="Q157" s="209">
        <f>'PF pro forma'!E157-'Histo-Pôles '!E157</f>
        <v>0</v>
      </c>
      <c r="R157" s="209">
        <f>'PF pro forma'!F157-'Histo-Pôles '!F157</f>
        <v>41000</v>
      </c>
      <c r="S157" s="209">
        <f>'PF pro forma'!G157-'Histo-Pôles '!G157</f>
        <v>41000</v>
      </c>
      <c r="T157" s="209">
        <f>'PF pro forma'!H157-'Histo-Pôles '!H157</f>
        <v>40000</v>
      </c>
      <c r="U157" s="209">
        <f>'PF pro forma'!I157-'Histo-Pôles '!I157</f>
        <v>-122000</v>
      </c>
    </row>
    <row r="158" spans="1:21" s="9" customFormat="1" ht="6" customHeight="1" x14ac:dyDescent="0.25">
      <c r="B158" s="125"/>
      <c r="C158" s="6"/>
      <c r="D158" s="16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Q158" s="211">
        <f>'PF pro forma'!E158-'Histo-Pôles '!E158</f>
        <v>0</v>
      </c>
      <c r="R158" s="211">
        <f>'PF pro forma'!F158-'Histo-Pôles '!F158</f>
        <v>0</v>
      </c>
      <c r="S158" s="211">
        <f>'PF pro forma'!G158-'Histo-Pôles '!G158</f>
        <v>0</v>
      </c>
      <c r="T158" s="211">
        <f>'PF pro forma'!H158-'Histo-Pôles '!H158</f>
        <v>0</v>
      </c>
      <c r="U158" s="211">
        <f>'PF pro forma'!I158-'Histo-Pôles '!I158</f>
        <v>0</v>
      </c>
    </row>
    <row r="159" spans="1:21" x14ac:dyDescent="0.25">
      <c r="A159" s="25"/>
      <c r="B159" s="124"/>
      <c r="C159" s="101" t="s">
        <v>59</v>
      </c>
      <c r="D159" s="106" t="str">
        <f>"Fonds propres alloués (Md€, sur la période cumulée) "</f>
        <v xml:space="preserve">Fonds propres alloués (Md€, sur la période cumulée) </v>
      </c>
      <c r="E159" s="136" t="e">
        <f>#REF!</f>
        <v>#REF!</v>
      </c>
      <c r="F159" s="136" t="e">
        <f>#REF!</f>
        <v>#REF!</v>
      </c>
      <c r="G159" s="99" t="e">
        <f>#REF!</f>
        <v>#REF!</v>
      </c>
      <c r="H159" s="99" t="e">
        <f>#REF!</f>
        <v>#REF!</v>
      </c>
      <c r="I159" s="99" t="e">
        <f>#REF!</f>
        <v>#REF!</v>
      </c>
      <c r="J159" s="99" t="e">
        <f>#REF!</f>
        <v>#REF!</v>
      </c>
      <c r="K159" s="99" t="e">
        <f>#REF!</f>
        <v>#REF!</v>
      </c>
      <c r="L159" s="99" t="e">
        <f>#REF!</f>
        <v>#REF!</v>
      </c>
      <c r="M159" s="99" t="e">
        <f>#REF!</f>
        <v>#REF!</v>
      </c>
      <c r="N159" s="136" t="e">
        <f>#REF!</f>
        <v>#REF!</v>
      </c>
      <c r="Q159" s="212" t="e">
        <f>'PF pro forma'!E159-'Histo-Pôles '!E159</f>
        <v>#REF!</v>
      </c>
      <c r="R159" s="212" t="e">
        <f>'PF pro forma'!F159-'Histo-Pôles '!F159</f>
        <v>#REF!</v>
      </c>
      <c r="S159" s="213" t="e">
        <f>'PF pro forma'!G159-'Histo-Pôles '!G159</f>
        <v>#REF!</v>
      </c>
      <c r="T159" s="213" t="e">
        <f>'PF pro forma'!H159-'Histo-Pôles '!H159</f>
        <v>#REF!</v>
      </c>
      <c r="U159" s="213" t="e">
        <f>'PF pro forma'!I159-'Histo-Pôles '!I159</f>
        <v>#REF!</v>
      </c>
    </row>
    <row r="160" spans="1:21" x14ac:dyDescent="0.25">
      <c r="C160" s="6"/>
      <c r="D160" s="7"/>
    </row>
    <row r="161" spans="1:21" s="9" customFormat="1" x14ac:dyDescent="0.25">
      <c r="B161" s="126"/>
      <c r="D161" s="24" t="s">
        <v>42</v>
      </c>
      <c r="E161" s="108">
        <f>$E$63</f>
        <v>2014</v>
      </c>
      <c r="F161" s="108" t="str">
        <f>$F$63</f>
        <v xml:space="preserve">4T14 </v>
      </c>
      <c r="G161" s="108" t="str">
        <f>$G$63</f>
        <v xml:space="preserve">3T14 </v>
      </c>
      <c r="H161" s="108" t="str">
        <f>$H$63</f>
        <v xml:space="preserve">2T14 </v>
      </c>
      <c r="I161" s="88" t="s">
        <v>103</v>
      </c>
      <c r="J161" s="88">
        <f>2013</f>
        <v>2013</v>
      </c>
      <c r="K161" s="88" t="s">
        <v>98</v>
      </c>
      <c r="L161" s="88" t="s">
        <v>99</v>
      </c>
      <c r="M161" s="88" t="s">
        <v>100</v>
      </c>
      <c r="N161" s="88" t="s">
        <v>101</v>
      </c>
      <c r="Q161" s="216">
        <f>$E$63</f>
        <v>2014</v>
      </c>
      <c r="R161" s="216" t="str">
        <f>$F$63</f>
        <v xml:space="preserve">4T14 </v>
      </c>
      <c r="S161" s="216" t="str">
        <f>$G$63</f>
        <v xml:space="preserve">3T14 </v>
      </c>
      <c r="T161" s="216" t="str">
        <f>$H$63</f>
        <v xml:space="preserve">2T14 </v>
      </c>
      <c r="U161" s="207" t="s">
        <v>103</v>
      </c>
    </row>
    <row r="162" spans="1:21" x14ac:dyDescent="0.25">
      <c r="D162" s="100" t="s">
        <v>85</v>
      </c>
    </row>
    <row r="163" spans="1:21" x14ac:dyDescent="0.25">
      <c r="A163" s="25" t="s">
        <v>149</v>
      </c>
      <c r="B163" s="145" t="s">
        <v>165</v>
      </c>
      <c r="C163" s="75" t="s">
        <v>89</v>
      </c>
      <c r="D163" s="89" t="s">
        <v>20</v>
      </c>
      <c r="E163" s="102">
        <v>2309000</v>
      </c>
      <c r="F163" s="102">
        <v>604000</v>
      </c>
      <c r="G163" s="102">
        <v>579000</v>
      </c>
      <c r="H163" s="102">
        <v>569000</v>
      </c>
      <c r="I163" s="102">
        <v>557000</v>
      </c>
      <c r="J163" s="98">
        <v>2162000</v>
      </c>
      <c r="K163" s="98">
        <v>548000</v>
      </c>
      <c r="L163" s="98">
        <v>533000</v>
      </c>
      <c r="M163" s="98">
        <v>550000</v>
      </c>
      <c r="N163" s="98">
        <v>531000</v>
      </c>
      <c r="Q163" s="209">
        <f>'PF pro forma'!E163-'Histo-Pôles '!E163</f>
        <v>-20000</v>
      </c>
      <c r="R163" s="209">
        <f>'PF pro forma'!F163-'Histo-Pôles '!F163</f>
        <v>-5000</v>
      </c>
      <c r="S163" s="209">
        <f>'PF pro forma'!G163-'Histo-Pôles '!G163</f>
        <v>-4000</v>
      </c>
      <c r="T163" s="209">
        <f>'PF pro forma'!H163-'Histo-Pôles '!H163</f>
        <v>-6000</v>
      </c>
      <c r="U163" s="209">
        <f>'PF pro forma'!I163-'Histo-Pôles '!I163</f>
        <v>-5000</v>
      </c>
    </row>
    <row r="164" spans="1:21" x14ac:dyDescent="0.25">
      <c r="A164" s="75" t="s">
        <v>145</v>
      </c>
      <c r="B164" s="145" t="s">
        <v>165</v>
      </c>
      <c r="C164" s="75" t="s">
        <v>89</v>
      </c>
      <c r="D164" s="78" t="s">
        <v>11</v>
      </c>
      <c r="E164" s="107">
        <v>-1285000</v>
      </c>
      <c r="F164" s="107">
        <v>-341000</v>
      </c>
      <c r="G164" s="107">
        <v>-317000</v>
      </c>
      <c r="H164" s="107">
        <v>-314000</v>
      </c>
      <c r="I164" s="107">
        <v>-313000</v>
      </c>
      <c r="J164" s="107">
        <v>-1249000</v>
      </c>
      <c r="K164" s="107">
        <v>-327000</v>
      </c>
      <c r="L164" s="107">
        <v>-306000</v>
      </c>
      <c r="M164" s="107">
        <v>-310000</v>
      </c>
      <c r="N164" s="107">
        <v>-306000</v>
      </c>
      <c r="Q164" s="210">
        <f>'PF pro forma'!E164-'Histo-Pôles '!E164</f>
        <v>17000</v>
      </c>
      <c r="R164" s="210">
        <f>'PF pro forma'!F164-'Histo-Pôles '!F164</f>
        <v>10000</v>
      </c>
      <c r="S164" s="210">
        <f>'PF pro forma'!G164-'Histo-Pôles '!G164</f>
        <v>11000</v>
      </c>
      <c r="T164" s="210">
        <f>'PF pro forma'!H164-'Histo-Pôles '!H164</f>
        <v>11000</v>
      </c>
      <c r="U164" s="210">
        <f>'PF pro forma'!I164-'Histo-Pôles '!I164</f>
        <v>-15000</v>
      </c>
    </row>
    <row r="165" spans="1:21" x14ac:dyDescent="0.25">
      <c r="A165" s="25" t="s">
        <v>150</v>
      </c>
      <c r="B165" s="145" t="s">
        <v>165</v>
      </c>
      <c r="C165" s="75" t="s">
        <v>89</v>
      </c>
      <c r="D165" s="89" t="s">
        <v>23</v>
      </c>
      <c r="E165" s="102">
        <v>1024000</v>
      </c>
      <c r="F165" s="102">
        <v>263000</v>
      </c>
      <c r="G165" s="102">
        <v>262000</v>
      </c>
      <c r="H165" s="102">
        <v>255000</v>
      </c>
      <c r="I165" s="102">
        <v>244000</v>
      </c>
      <c r="J165" s="102">
        <v>913000</v>
      </c>
      <c r="K165" s="102">
        <v>221000</v>
      </c>
      <c r="L165" s="102">
        <v>227000</v>
      </c>
      <c r="M165" s="102">
        <v>240000</v>
      </c>
      <c r="N165" s="102">
        <v>225000</v>
      </c>
      <c r="Q165" s="209">
        <f>'PF pro forma'!E165-'Histo-Pôles '!E165</f>
        <v>-3000</v>
      </c>
      <c r="R165" s="209">
        <f>'PF pro forma'!F165-'Histo-Pôles '!F165</f>
        <v>5000</v>
      </c>
      <c r="S165" s="209">
        <f>'PF pro forma'!G165-'Histo-Pôles '!G165</f>
        <v>7000</v>
      </c>
      <c r="T165" s="209">
        <f>'PF pro forma'!H165-'Histo-Pôles '!H165</f>
        <v>5000</v>
      </c>
      <c r="U165" s="209">
        <f>'PF pro forma'!I165-'Histo-Pôles '!I165</f>
        <v>-20000</v>
      </c>
    </row>
    <row r="166" spans="1:21" x14ac:dyDescent="0.25">
      <c r="A166" s="75" t="s">
        <v>147</v>
      </c>
      <c r="B166" s="145" t="s">
        <v>165</v>
      </c>
      <c r="C166" s="75" t="s">
        <v>89</v>
      </c>
      <c r="D166" s="78" t="s">
        <v>12</v>
      </c>
      <c r="E166" s="107">
        <v>-143000</v>
      </c>
      <c r="F166" s="107">
        <v>-50000</v>
      </c>
      <c r="G166" s="107">
        <v>-24000</v>
      </c>
      <c r="H166" s="107">
        <v>-24000</v>
      </c>
      <c r="I166" s="107">
        <v>-45000</v>
      </c>
      <c r="J166" s="107">
        <v>-158000</v>
      </c>
      <c r="K166" s="107">
        <v>-64000</v>
      </c>
      <c r="L166" s="107">
        <v>-35000</v>
      </c>
      <c r="M166" s="107">
        <v>-34000</v>
      </c>
      <c r="N166" s="107">
        <v>-25000</v>
      </c>
      <c r="Q166" s="210">
        <f>'PF pro forma'!E166-'Histo-Pôles '!E166</f>
        <v>0</v>
      </c>
      <c r="R166" s="210">
        <f>'PF pro forma'!F166-'Histo-Pôles '!F166</f>
        <v>0</v>
      </c>
      <c r="S166" s="210">
        <f>'PF pro forma'!G166-'Histo-Pôles '!G166</f>
        <v>0</v>
      </c>
      <c r="T166" s="210">
        <f>'PF pro forma'!H166-'Histo-Pôles '!H166</f>
        <v>-1000</v>
      </c>
      <c r="U166" s="210">
        <f>'PF pro forma'!I166-'Histo-Pôles '!I166</f>
        <v>1000</v>
      </c>
    </row>
    <row r="167" spans="1:21" x14ac:dyDescent="0.25">
      <c r="A167" s="25" t="s">
        <v>151</v>
      </c>
      <c r="B167" s="145" t="s">
        <v>165</v>
      </c>
      <c r="C167" s="75" t="s">
        <v>89</v>
      </c>
      <c r="D167" s="89" t="s">
        <v>13</v>
      </c>
      <c r="E167" s="102">
        <v>881000</v>
      </c>
      <c r="F167" s="102">
        <v>213000</v>
      </c>
      <c r="G167" s="102">
        <v>238000</v>
      </c>
      <c r="H167" s="102">
        <v>231000</v>
      </c>
      <c r="I167" s="102">
        <v>199000</v>
      </c>
      <c r="J167" s="102">
        <v>755000</v>
      </c>
      <c r="K167" s="102">
        <v>157000</v>
      </c>
      <c r="L167" s="102">
        <v>192000</v>
      </c>
      <c r="M167" s="102">
        <v>206000</v>
      </c>
      <c r="N167" s="102">
        <v>200000</v>
      </c>
      <c r="Q167" s="209">
        <f>'PF pro forma'!E167-'Histo-Pôles '!E167</f>
        <v>-3000</v>
      </c>
      <c r="R167" s="209">
        <f>'PF pro forma'!F167-'Histo-Pôles '!F167</f>
        <v>5000</v>
      </c>
      <c r="S167" s="209">
        <f>'PF pro forma'!G167-'Histo-Pôles '!G167</f>
        <v>7000</v>
      </c>
      <c r="T167" s="209">
        <f>'PF pro forma'!H167-'Histo-Pôles '!H167</f>
        <v>4000</v>
      </c>
      <c r="U167" s="209">
        <f>'PF pro forma'!I167-'Histo-Pôles '!I167</f>
        <v>-19000</v>
      </c>
    </row>
    <row r="168" spans="1:21" x14ac:dyDescent="0.25">
      <c r="A168" s="165" t="s">
        <v>153</v>
      </c>
      <c r="B168" s="145" t="s">
        <v>165</v>
      </c>
      <c r="C168" s="77" t="s">
        <v>89</v>
      </c>
      <c r="D168" s="106" t="s">
        <v>35</v>
      </c>
      <c r="E168" s="107">
        <v>-19000</v>
      </c>
      <c r="F168" s="107">
        <v>-2000</v>
      </c>
      <c r="G168" s="107">
        <v>-7000</v>
      </c>
      <c r="H168" s="107">
        <v>-13000</v>
      </c>
      <c r="I168" s="107">
        <v>3000</v>
      </c>
      <c r="J168" s="107">
        <v>35000</v>
      </c>
      <c r="K168" s="107">
        <v>-1000</v>
      </c>
      <c r="L168" s="107">
        <v>8000</v>
      </c>
      <c r="M168" s="107">
        <v>14000</v>
      </c>
      <c r="N168" s="107">
        <v>14000</v>
      </c>
      <c r="Q168" s="210">
        <f>'PF pro forma'!E168-'Histo-Pôles '!E168</f>
        <v>0</v>
      </c>
      <c r="R168" s="210">
        <f>'PF pro forma'!F168-'Histo-Pôles '!F168</f>
        <v>0</v>
      </c>
      <c r="S168" s="210">
        <f>'PF pro forma'!G168-'Histo-Pôles '!G168</f>
        <v>-1000</v>
      </c>
      <c r="T168" s="210">
        <f>'PF pro forma'!H168-'Histo-Pôles '!H168</f>
        <v>2000</v>
      </c>
      <c r="U168" s="210">
        <f>'PF pro forma'!I168-'Histo-Pôles '!I168</f>
        <v>-1000</v>
      </c>
    </row>
    <row r="169" spans="1:21" x14ac:dyDescent="0.25">
      <c r="A169" s="25" t="s">
        <v>154</v>
      </c>
      <c r="B169" s="145" t="s">
        <v>165</v>
      </c>
      <c r="C169" s="75" t="s">
        <v>89</v>
      </c>
      <c r="D169" s="78" t="s">
        <v>14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-1000</v>
      </c>
      <c r="K169" s="107">
        <v>-2000</v>
      </c>
      <c r="L169" s="107">
        <v>0</v>
      </c>
      <c r="M169" s="107">
        <v>1000</v>
      </c>
      <c r="N169" s="107">
        <v>0</v>
      </c>
      <c r="Q169" s="210">
        <f>'PF pro forma'!E169-'Histo-Pôles '!E169</f>
        <v>1000</v>
      </c>
      <c r="R169" s="210">
        <f>'PF pro forma'!F169-'Histo-Pôles '!F169</f>
        <v>1000</v>
      </c>
      <c r="S169" s="210">
        <f>'PF pro forma'!G169-'Histo-Pôles '!G169</f>
        <v>0</v>
      </c>
      <c r="T169" s="210">
        <f>'PF pro forma'!H169-'Histo-Pôles '!H169</f>
        <v>0</v>
      </c>
      <c r="U169" s="210">
        <f>'PF pro forma'!I169-'Histo-Pôles '!I169</f>
        <v>0</v>
      </c>
    </row>
    <row r="170" spans="1:21" x14ac:dyDescent="0.25">
      <c r="A170" s="25" t="s">
        <v>142</v>
      </c>
      <c r="B170" s="145" t="s">
        <v>165</v>
      </c>
      <c r="C170" s="75" t="s">
        <v>89</v>
      </c>
      <c r="D170" s="89" t="s">
        <v>25</v>
      </c>
      <c r="E170" s="102">
        <v>862000</v>
      </c>
      <c r="F170" s="102">
        <v>211000</v>
      </c>
      <c r="G170" s="102">
        <v>231000</v>
      </c>
      <c r="H170" s="102">
        <v>218000</v>
      </c>
      <c r="I170" s="102">
        <v>202000</v>
      </c>
      <c r="J170" s="102">
        <v>789000</v>
      </c>
      <c r="K170" s="102">
        <v>154000</v>
      </c>
      <c r="L170" s="102">
        <v>200000</v>
      </c>
      <c r="M170" s="102">
        <v>221000</v>
      </c>
      <c r="N170" s="102">
        <v>214000</v>
      </c>
      <c r="Q170" s="209">
        <f>'PF pro forma'!E170-'Histo-Pôles '!E170</f>
        <v>-2000</v>
      </c>
      <c r="R170" s="209">
        <f>'PF pro forma'!F170-'Histo-Pôles '!F170</f>
        <v>6000</v>
      </c>
      <c r="S170" s="209">
        <f>'PF pro forma'!G170-'Histo-Pôles '!G170</f>
        <v>6000</v>
      </c>
      <c r="T170" s="209">
        <f>'PF pro forma'!H170-'Histo-Pôles '!H170</f>
        <v>6000</v>
      </c>
      <c r="U170" s="209">
        <f>'PF pro forma'!I170-'Histo-Pôles '!I170</f>
        <v>-20000</v>
      </c>
    </row>
    <row r="171" spans="1:21" x14ac:dyDescent="0.25">
      <c r="B171" s="120"/>
      <c r="C171" s="6"/>
      <c r="D171" s="106" t="s">
        <v>34</v>
      </c>
      <c r="E171" s="107">
        <f t="shared" ref="E171:N171" si="5">E172-E170</f>
        <v>-4000</v>
      </c>
      <c r="F171" s="107">
        <f t="shared" si="5"/>
        <v>-1000</v>
      </c>
      <c r="G171" s="107">
        <f t="shared" si="5"/>
        <v>0</v>
      </c>
      <c r="H171" s="107">
        <f t="shared" si="5"/>
        <v>-2000</v>
      </c>
      <c r="I171" s="107">
        <f t="shared" si="5"/>
        <v>-1000</v>
      </c>
      <c r="J171" s="107">
        <f t="shared" si="5"/>
        <v>-4000</v>
      </c>
      <c r="K171" s="107">
        <f t="shared" si="5"/>
        <v>0</v>
      </c>
      <c r="L171" s="107">
        <f t="shared" si="5"/>
        <v>-2000</v>
      </c>
      <c r="M171" s="107">
        <f t="shared" si="5"/>
        <v>-1000</v>
      </c>
      <c r="N171" s="107">
        <f t="shared" si="5"/>
        <v>-1000</v>
      </c>
      <c r="Q171" s="210">
        <f>'PF pro forma'!E171-'Histo-Pôles '!E171</f>
        <v>0</v>
      </c>
      <c r="R171" s="210">
        <f>'PF pro forma'!F171-'Histo-Pôles '!F171</f>
        <v>0</v>
      </c>
      <c r="S171" s="210">
        <f>'PF pro forma'!G171-'Histo-Pôles '!G171</f>
        <v>0</v>
      </c>
      <c r="T171" s="210">
        <f>'PF pro forma'!H171-'Histo-Pôles '!H171</f>
        <v>0</v>
      </c>
      <c r="U171" s="210">
        <f>'PF pro forma'!I171-'Histo-Pôles '!I171</f>
        <v>0</v>
      </c>
    </row>
    <row r="172" spans="1:21" x14ac:dyDescent="0.25">
      <c r="A172" s="25"/>
      <c r="B172" s="145" t="s">
        <v>166</v>
      </c>
      <c r="C172" s="77" t="s">
        <v>90</v>
      </c>
      <c r="D172" s="89" t="s">
        <v>201</v>
      </c>
      <c r="E172" s="102">
        <v>858000</v>
      </c>
      <c r="F172" s="102">
        <v>210000</v>
      </c>
      <c r="G172" s="102">
        <v>231000</v>
      </c>
      <c r="H172" s="102">
        <v>216000</v>
      </c>
      <c r="I172" s="102">
        <v>201000</v>
      </c>
      <c r="J172" s="98">
        <v>785000</v>
      </c>
      <c r="K172" s="98">
        <v>154000</v>
      </c>
      <c r="L172" s="98">
        <v>198000</v>
      </c>
      <c r="M172" s="98">
        <v>220000</v>
      </c>
      <c r="N172" s="98">
        <v>213000</v>
      </c>
      <c r="Q172" s="209">
        <f>'PF pro forma'!E172-'Histo-Pôles '!E172</f>
        <v>-2000</v>
      </c>
      <c r="R172" s="209">
        <f>'PF pro forma'!F172-'Histo-Pôles '!F172</f>
        <v>6000</v>
      </c>
      <c r="S172" s="209">
        <f>'PF pro forma'!G172-'Histo-Pôles '!G172</f>
        <v>6000</v>
      </c>
      <c r="T172" s="209">
        <f>'PF pro forma'!H172-'Histo-Pôles '!H172</f>
        <v>6000</v>
      </c>
      <c r="U172" s="209">
        <f>'PF pro forma'!I172-'Histo-Pôles '!I172</f>
        <v>-20000</v>
      </c>
    </row>
    <row r="173" spans="1:21" s="9" customFormat="1" ht="6" customHeight="1" x14ac:dyDescent="0.25">
      <c r="B173" s="125"/>
      <c r="C173" s="6"/>
      <c r="D173" s="16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Q173" s="211">
        <f>'PF pro forma'!E173-'Histo-Pôles '!E173</f>
        <v>0</v>
      </c>
      <c r="R173" s="211">
        <f>'PF pro forma'!F173-'Histo-Pôles '!F173</f>
        <v>0</v>
      </c>
      <c r="S173" s="211">
        <f>'PF pro forma'!G173-'Histo-Pôles '!G173</f>
        <v>0</v>
      </c>
      <c r="T173" s="211">
        <f>'PF pro forma'!H173-'Histo-Pôles '!H173</f>
        <v>0</v>
      </c>
      <c r="U173" s="211">
        <f>'PF pro forma'!I173-'Histo-Pôles '!I173</f>
        <v>0</v>
      </c>
    </row>
    <row r="174" spans="1:21" x14ac:dyDescent="0.25">
      <c r="A174" s="9"/>
      <c r="C174" s="101" t="s">
        <v>90</v>
      </c>
      <c r="D174" s="106" t="str">
        <f>"Fonds propres alloués (Md€, sur la période cumulée) "</f>
        <v xml:space="preserve">Fonds propres alloués (Md€, sur la période cumulée) </v>
      </c>
      <c r="E174" s="136" t="e">
        <f>#REF!</f>
        <v>#REF!</v>
      </c>
      <c r="F174" s="136" t="e">
        <f>#REF!</f>
        <v>#REF!</v>
      </c>
      <c r="G174" s="99" t="e">
        <f>#REF!</f>
        <v>#REF!</v>
      </c>
      <c r="H174" s="99" t="e">
        <f>#REF!</f>
        <v>#REF!</v>
      </c>
      <c r="I174" s="99" t="e">
        <f>#REF!</f>
        <v>#REF!</v>
      </c>
      <c r="J174" s="99" t="e">
        <f>#REF!</f>
        <v>#REF!</v>
      </c>
      <c r="K174" s="99" t="e">
        <f>#REF!</f>
        <v>#REF!</v>
      </c>
      <c r="L174" s="99" t="e">
        <f>#REF!</f>
        <v>#REF!</v>
      </c>
      <c r="M174" s="99" t="e">
        <f>#REF!</f>
        <v>#REF!</v>
      </c>
      <c r="N174" s="136" t="e">
        <f>#REF!</f>
        <v>#REF!</v>
      </c>
      <c r="Q174" s="212" t="e">
        <f>'PF pro forma'!E174-'Histo-Pôles '!E174</f>
        <v>#REF!</v>
      </c>
      <c r="R174" s="212" t="e">
        <f>'PF pro forma'!F174-'Histo-Pôles '!F174</f>
        <v>#REF!</v>
      </c>
      <c r="S174" s="213" t="e">
        <f>'PF pro forma'!G174-'Histo-Pôles '!G174</f>
        <v>#REF!</v>
      </c>
      <c r="T174" s="213" t="e">
        <f>'PF pro forma'!H174-'Histo-Pôles '!H174</f>
        <v>#REF!</v>
      </c>
      <c r="U174" s="213" t="e">
        <f>'PF pro forma'!I174-'Histo-Pôles '!I174</f>
        <v>#REF!</v>
      </c>
    </row>
    <row r="175" spans="1:21" x14ac:dyDescent="0.25">
      <c r="C175" s="6"/>
      <c r="D175" s="7"/>
    </row>
    <row r="176" spans="1:21" s="9" customFormat="1" x14ac:dyDescent="0.25">
      <c r="B176" s="126"/>
      <c r="D176" s="24" t="s">
        <v>42</v>
      </c>
      <c r="E176" s="108">
        <f>$E$63</f>
        <v>2014</v>
      </c>
      <c r="F176" s="108" t="str">
        <f>$F$63</f>
        <v xml:space="preserve">4T14 </v>
      </c>
      <c r="G176" s="108" t="str">
        <f>$G$63</f>
        <v xml:space="preserve">3T14 </v>
      </c>
      <c r="H176" s="108" t="str">
        <f>$H$63</f>
        <v xml:space="preserve">2T14 </v>
      </c>
      <c r="I176" s="88" t="s">
        <v>103</v>
      </c>
      <c r="J176" s="88">
        <f>2013</f>
        <v>2013</v>
      </c>
      <c r="K176" s="88" t="s">
        <v>98</v>
      </c>
      <c r="L176" s="88" t="s">
        <v>99</v>
      </c>
      <c r="M176" s="88" t="s">
        <v>100</v>
      </c>
      <c r="N176" s="88" t="s">
        <v>101</v>
      </c>
      <c r="Q176" s="216">
        <f>$E$63</f>
        <v>2014</v>
      </c>
      <c r="R176" s="216" t="str">
        <f>$F$63</f>
        <v xml:space="preserve">4T14 </v>
      </c>
      <c r="S176" s="216" t="str">
        <f>$G$63</f>
        <v xml:space="preserve">3T14 </v>
      </c>
      <c r="T176" s="216" t="str">
        <f>$H$63</f>
        <v xml:space="preserve">2T14 </v>
      </c>
      <c r="U176" s="207" t="s">
        <v>103</v>
      </c>
    </row>
    <row r="177" spans="1:21" x14ac:dyDescent="0.25">
      <c r="D177" s="100" t="s">
        <v>86</v>
      </c>
    </row>
    <row r="178" spans="1:21" x14ac:dyDescent="0.25">
      <c r="A178" s="25" t="s">
        <v>149</v>
      </c>
      <c r="B178" s="145" t="s">
        <v>166</v>
      </c>
      <c r="C178" s="75" t="s">
        <v>91</v>
      </c>
      <c r="D178" s="89" t="s">
        <v>20</v>
      </c>
      <c r="E178" s="102">
        <v>2299000</v>
      </c>
      <c r="F178" s="102">
        <v>602000</v>
      </c>
      <c r="G178" s="102">
        <v>577000</v>
      </c>
      <c r="H178" s="102">
        <v>566000</v>
      </c>
      <c r="I178" s="102">
        <v>554000</v>
      </c>
      <c r="J178" s="98">
        <v>2151000</v>
      </c>
      <c r="K178" s="98">
        <v>545000</v>
      </c>
      <c r="L178" s="98">
        <v>530000</v>
      </c>
      <c r="M178" s="98">
        <v>548000</v>
      </c>
      <c r="N178" s="98">
        <v>528000</v>
      </c>
      <c r="Q178" s="209">
        <f>'PF pro forma'!E178-'Histo-Pôles '!E178</f>
        <v>-20000</v>
      </c>
      <c r="R178" s="209">
        <f>'PF pro forma'!F178-'Histo-Pôles '!F178</f>
        <v>-5000</v>
      </c>
      <c r="S178" s="209">
        <f>'PF pro forma'!G178-'Histo-Pôles '!G178</f>
        <v>-4000</v>
      </c>
      <c r="T178" s="209">
        <f>'PF pro forma'!H178-'Histo-Pôles '!H178</f>
        <v>-6000</v>
      </c>
      <c r="U178" s="209">
        <f>'PF pro forma'!I178-'Histo-Pôles '!I178</f>
        <v>-5000</v>
      </c>
    </row>
    <row r="179" spans="1:21" x14ac:dyDescent="0.25">
      <c r="A179" s="25" t="s">
        <v>145</v>
      </c>
      <c r="B179" s="145" t="s">
        <v>166</v>
      </c>
      <c r="C179" s="75" t="s">
        <v>91</v>
      </c>
      <c r="D179" s="78" t="s">
        <v>11</v>
      </c>
      <c r="E179" s="107">
        <v>-1279000</v>
      </c>
      <c r="F179" s="107">
        <v>-340000</v>
      </c>
      <c r="G179" s="107">
        <v>-315000</v>
      </c>
      <c r="H179" s="107">
        <v>-313000</v>
      </c>
      <c r="I179" s="107">
        <v>-311000</v>
      </c>
      <c r="J179" s="107">
        <v>-1242000</v>
      </c>
      <c r="K179" s="107">
        <v>-324000</v>
      </c>
      <c r="L179" s="107">
        <v>-305000</v>
      </c>
      <c r="M179" s="107">
        <v>-309000</v>
      </c>
      <c r="N179" s="107">
        <v>-304000</v>
      </c>
      <c r="Q179" s="210">
        <f>'PF pro forma'!E179-'Histo-Pôles '!E179</f>
        <v>17000</v>
      </c>
      <c r="R179" s="210">
        <f>'PF pro forma'!F179-'Histo-Pôles '!F179</f>
        <v>10000</v>
      </c>
      <c r="S179" s="210">
        <f>'PF pro forma'!G179-'Histo-Pôles '!G179</f>
        <v>11000</v>
      </c>
      <c r="T179" s="210">
        <f>'PF pro forma'!H179-'Histo-Pôles '!H179</f>
        <v>11000</v>
      </c>
      <c r="U179" s="210">
        <f>'PF pro forma'!I179-'Histo-Pôles '!I179</f>
        <v>-15000</v>
      </c>
    </row>
    <row r="180" spans="1:21" x14ac:dyDescent="0.25">
      <c r="A180" s="25" t="s">
        <v>150</v>
      </c>
      <c r="B180" s="145" t="s">
        <v>166</v>
      </c>
      <c r="C180" s="75" t="s">
        <v>91</v>
      </c>
      <c r="D180" s="89" t="s">
        <v>23</v>
      </c>
      <c r="E180" s="102">
        <v>1020000</v>
      </c>
      <c r="F180" s="102">
        <v>262000</v>
      </c>
      <c r="G180" s="102">
        <v>262000</v>
      </c>
      <c r="H180" s="102">
        <v>253000</v>
      </c>
      <c r="I180" s="102">
        <v>243000</v>
      </c>
      <c r="J180" s="102">
        <v>909000</v>
      </c>
      <c r="K180" s="102">
        <v>221000</v>
      </c>
      <c r="L180" s="102">
        <v>225000</v>
      </c>
      <c r="M180" s="102">
        <v>239000</v>
      </c>
      <c r="N180" s="102">
        <v>224000</v>
      </c>
      <c r="Q180" s="209">
        <f>'PF pro forma'!E180-'Histo-Pôles '!E180</f>
        <v>-3000</v>
      </c>
      <c r="R180" s="209">
        <f>'PF pro forma'!F180-'Histo-Pôles '!F180</f>
        <v>5000</v>
      </c>
      <c r="S180" s="209">
        <f>'PF pro forma'!G180-'Histo-Pôles '!G180</f>
        <v>7000</v>
      </c>
      <c r="T180" s="209">
        <f>'PF pro forma'!H180-'Histo-Pôles '!H180</f>
        <v>5000</v>
      </c>
      <c r="U180" s="209">
        <f>'PF pro forma'!I180-'Histo-Pôles '!I180</f>
        <v>-20000</v>
      </c>
    </row>
    <row r="181" spans="1:21" x14ac:dyDescent="0.25">
      <c r="A181" s="25" t="s">
        <v>147</v>
      </c>
      <c r="B181" s="145" t="s">
        <v>166</v>
      </c>
      <c r="C181" s="75" t="s">
        <v>91</v>
      </c>
      <c r="D181" s="78" t="s">
        <v>12</v>
      </c>
      <c r="E181" s="107">
        <v>-143000</v>
      </c>
      <c r="F181" s="107">
        <v>-50000</v>
      </c>
      <c r="G181" s="107">
        <v>-24000</v>
      </c>
      <c r="H181" s="107">
        <v>-24000</v>
      </c>
      <c r="I181" s="107">
        <v>-45000</v>
      </c>
      <c r="J181" s="107">
        <v>-158000</v>
      </c>
      <c r="K181" s="107">
        <v>-64000</v>
      </c>
      <c r="L181" s="107">
        <v>-35000</v>
      </c>
      <c r="M181" s="107">
        <v>-34000</v>
      </c>
      <c r="N181" s="107">
        <v>-25000</v>
      </c>
      <c r="Q181" s="210">
        <f>'PF pro forma'!E181-'Histo-Pôles '!E181</f>
        <v>0</v>
      </c>
      <c r="R181" s="210">
        <f>'PF pro forma'!F181-'Histo-Pôles '!F181</f>
        <v>0</v>
      </c>
      <c r="S181" s="210">
        <f>'PF pro forma'!G181-'Histo-Pôles '!G181</f>
        <v>0</v>
      </c>
      <c r="T181" s="210">
        <f>'PF pro forma'!H181-'Histo-Pôles '!H181</f>
        <v>-1000</v>
      </c>
      <c r="U181" s="210">
        <f>'PF pro forma'!I181-'Histo-Pôles '!I181</f>
        <v>1000</v>
      </c>
    </row>
    <row r="182" spans="1:21" x14ac:dyDescent="0.25">
      <c r="A182" s="25" t="s">
        <v>151</v>
      </c>
      <c r="B182" s="145" t="s">
        <v>166</v>
      </c>
      <c r="C182" s="75" t="s">
        <v>91</v>
      </c>
      <c r="D182" s="89" t="s">
        <v>13</v>
      </c>
      <c r="E182" s="102">
        <v>877000</v>
      </c>
      <c r="F182" s="102">
        <v>212000</v>
      </c>
      <c r="G182" s="102">
        <v>238000</v>
      </c>
      <c r="H182" s="102">
        <v>229000</v>
      </c>
      <c r="I182" s="102">
        <v>198000</v>
      </c>
      <c r="J182" s="102">
        <v>751000</v>
      </c>
      <c r="K182" s="102">
        <v>157000</v>
      </c>
      <c r="L182" s="102">
        <v>190000</v>
      </c>
      <c r="M182" s="102">
        <v>205000</v>
      </c>
      <c r="N182" s="102">
        <v>199000</v>
      </c>
      <c r="Q182" s="209">
        <f>'PF pro forma'!E182-'Histo-Pôles '!E182</f>
        <v>-3000</v>
      </c>
      <c r="R182" s="209">
        <f>'PF pro forma'!F182-'Histo-Pôles '!F182</f>
        <v>5000</v>
      </c>
      <c r="S182" s="209">
        <f>'PF pro forma'!G182-'Histo-Pôles '!G182</f>
        <v>7000</v>
      </c>
      <c r="T182" s="209">
        <f>'PF pro forma'!H182-'Histo-Pôles '!H182</f>
        <v>4000</v>
      </c>
      <c r="U182" s="209">
        <f>'PF pro forma'!I182-'Histo-Pôles '!I182</f>
        <v>-19000</v>
      </c>
    </row>
    <row r="183" spans="1:21" x14ac:dyDescent="0.25">
      <c r="A183" s="165" t="s">
        <v>153</v>
      </c>
      <c r="B183" s="145" t="s">
        <v>166</v>
      </c>
      <c r="C183" s="77" t="s">
        <v>91</v>
      </c>
      <c r="D183" s="106" t="s">
        <v>35</v>
      </c>
      <c r="E183" s="107">
        <v>-19000</v>
      </c>
      <c r="F183" s="107">
        <v>-2000</v>
      </c>
      <c r="G183" s="107">
        <v>-7000</v>
      </c>
      <c r="H183" s="107">
        <v>-13000</v>
      </c>
      <c r="I183" s="107">
        <v>3000</v>
      </c>
      <c r="J183" s="107">
        <v>35000</v>
      </c>
      <c r="K183" s="107">
        <v>-1000</v>
      </c>
      <c r="L183" s="107">
        <v>8000</v>
      </c>
      <c r="M183" s="107">
        <v>14000</v>
      </c>
      <c r="N183" s="107">
        <v>14000</v>
      </c>
      <c r="Q183" s="210">
        <f>'PF pro forma'!E183-'Histo-Pôles '!E183</f>
        <v>0</v>
      </c>
      <c r="R183" s="210">
        <f>'PF pro forma'!F183-'Histo-Pôles '!F183</f>
        <v>0</v>
      </c>
      <c r="S183" s="210">
        <f>'PF pro forma'!G183-'Histo-Pôles '!G183</f>
        <v>-1000</v>
      </c>
      <c r="T183" s="210">
        <f>'PF pro forma'!H183-'Histo-Pôles '!H183</f>
        <v>2000</v>
      </c>
      <c r="U183" s="210">
        <f>'PF pro forma'!I183-'Histo-Pôles '!I183</f>
        <v>-1000</v>
      </c>
    </row>
    <row r="184" spans="1:21" x14ac:dyDescent="0.25">
      <c r="A184" s="25" t="s">
        <v>154</v>
      </c>
      <c r="B184" s="145" t="s">
        <v>166</v>
      </c>
      <c r="C184" s="75" t="s">
        <v>91</v>
      </c>
      <c r="D184" s="78" t="s">
        <v>14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-1000</v>
      </c>
      <c r="K184" s="107">
        <v>-2000</v>
      </c>
      <c r="L184" s="107">
        <v>0</v>
      </c>
      <c r="M184" s="107">
        <v>1000</v>
      </c>
      <c r="N184" s="107">
        <v>0</v>
      </c>
      <c r="Q184" s="210">
        <f>'PF pro forma'!E184-'Histo-Pôles '!E184</f>
        <v>1000</v>
      </c>
      <c r="R184" s="210">
        <f>'PF pro forma'!F184-'Histo-Pôles '!F184</f>
        <v>1000</v>
      </c>
      <c r="S184" s="210">
        <f>'PF pro forma'!G184-'Histo-Pôles '!G184</f>
        <v>0</v>
      </c>
      <c r="T184" s="210">
        <f>'PF pro forma'!H184-'Histo-Pôles '!H184</f>
        <v>0</v>
      </c>
      <c r="U184" s="210">
        <f>'PF pro forma'!I184-'Histo-Pôles '!I184</f>
        <v>0</v>
      </c>
    </row>
    <row r="185" spans="1:21" x14ac:dyDescent="0.25">
      <c r="A185" s="25" t="s">
        <v>142</v>
      </c>
      <c r="B185" s="145" t="s">
        <v>166</v>
      </c>
      <c r="C185" s="75" t="s">
        <v>91</v>
      </c>
      <c r="D185" s="89" t="s">
        <v>15</v>
      </c>
      <c r="E185" s="102">
        <v>858000</v>
      </c>
      <c r="F185" s="102">
        <v>210000</v>
      </c>
      <c r="G185" s="102">
        <v>231000</v>
      </c>
      <c r="H185" s="102">
        <v>216000</v>
      </c>
      <c r="I185" s="102">
        <v>201000</v>
      </c>
      <c r="J185" s="102">
        <v>785000</v>
      </c>
      <c r="K185" s="102">
        <v>154000</v>
      </c>
      <c r="L185" s="102">
        <v>198000</v>
      </c>
      <c r="M185" s="102">
        <v>220000</v>
      </c>
      <c r="N185" s="102">
        <v>213000</v>
      </c>
      <c r="Q185" s="209">
        <f>'PF pro forma'!E185-'Histo-Pôles '!E185</f>
        <v>-2000</v>
      </c>
      <c r="R185" s="209">
        <f>'PF pro forma'!F185-'Histo-Pôles '!F185</f>
        <v>6000</v>
      </c>
      <c r="S185" s="209">
        <f>'PF pro forma'!G185-'Histo-Pôles '!G185</f>
        <v>6000</v>
      </c>
      <c r="T185" s="209">
        <f>'PF pro forma'!H185-'Histo-Pôles '!H185</f>
        <v>6000</v>
      </c>
      <c r="U185" s="209">
        <f>'PF pro forma'!I185-'Histo-Pôles '!I185</f>
        <v>-20000</v>
      </c>
    </row>
    <row r="186" spans="1:21" s="9" customFormat="1" ht="6" customHeight="1" x14ac:dyDescent="0.25">
      <c r="B186" s="125"/>
      <c r="C186" s="6"/>
      <c r="D186" s="16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Q186" s="211">
        <f>'PF pro forma'!E186-'Histo-Pôles '!E186</f>
        <v>0</v>
      </c>
      <c r="R186" s="211">
        <f>'PF pro forma'!F186-'Histo-Pôles '!F186</f>
        <v>0</v>
      </c>
      <c r="S186" s="211">
        <f>'PF pro forma'!G186-'Histo-Pôles '!G186</f>
        <v>0</v>
      </c>
      <c r="T186" s="211">
        <f>'PF pro forma'!H186-'Histo-Pôles '!H186</f>
        <v>0</v>
      </c>
      <c r="U186" s="211">
        <f>'PF pro forma'!I186-'Histo-Pôles '!I186</f>
        <v>0</v>
      </c>
    </row>
    <row r="187" spans="1:21" x14ac:dyDescent="0.25">
      <c r="A187" s="25"/>
      <c r="B187" s="124"/>
      <c r="C187" s="101" t="s">
        <v>91</v>
      </c>
      <c r="D187" s="106" t="str">
        <f>"Fonds propres alloués (Md€, sur la période cumulée) "</f>
        <v xml:space="preserve">Fonds propres alloués (Md€, sur la période cumulée) </v>
      </c>
      <c r="E187" s="136" t="e">
        <f>#REF!</f>
        <v>#REF!</v>
      </c>
      <c r="F187" s="136" t="e">
        <f>#REF!</f>
        <v>#REF!</v>
      </c>
      <c r="G187" s="99" t="e">
        <f>#REF!</f>
        <v>#REF!</v>
      </c>
      <c r="H187" s="99" t="e">
        <f>#REF!</f>
        <v>#REF!</v>
      </c>
      <c r="I187" s="99" t="e">
        <f>#REF!</f>
        <v>#REF!</v>
      </c>
      <c r="J187" s="99" t="e">
        <f>#REF!</f>
        <v>#REF!</v>
      </c>
      <c r="K187" s="99" t="e">
        <f>#REF!</f>
        <v>#REF!</v>
      </c>
      <c r="L187" s="99" t="e">
        <f>#REF!</f>
        <v>#REF!</v>
      </c>
      <c r="M187" s="99" t="e">
        <f>#REF!</f>
        <v>#REF!</v>
      </c>
      <c r="N187" s="136" t="e">
        <f>#REF!</f>
        <v>#REF!</v>
      </c>
      <c r="Q187" s="212" t="e">
        <f>'PF pro forma'!E187-'Histo-Pôles '!E187</f>
        <v>#REF!</v>
      </c>
      <c r="R187" s="212" t="e">
        <f>'PF pro forma'!F187-'Histo-Pôles '!F187</f>
        <v>#REF!</v>
      </c>
      <c r="S187" s="213" t="e">
        <f>'PF pro forma'!G187-'Histo-Pôles '!G187</f>
        <v>#REF!</v>
      </c>
      <c r="T187" s="213" t="e">
        <f>'PF pro forma'!H187-'Histo-Pôles '!H187</f>
        <v>#REF!</v>
      </c>
      <c r="U187" s="213" t="e">
        <f>'PF pro forma'!I187-'Histo-Pôles '!I187</f>
        <v>#REF!</v>
      </c>
    </row>
    <row r="188" spans="1:21" x14ac:dyDescent="0.25">
      <c r="A188" s="25"/>
      <c r="B188" s="124"/>
      <c r="C188" s="70"/>
      <c r="D188" s="7"/>
    </row>
    <row r="189" spans="1:21" s="154" customFormat="1" x14ac:dyDescent="0.25">
      <c r="B189" s="122"/>
      <c r="C189" s="9"/>
      <c r="D189" s="24" t="s">
        <v>42</v>
      </c>
      <c r="E189" s="88">
        <f>2014</f>
        <v>2014</v>
      </c>
      <c r="F189" s="88" t="s">
        <v>106</v>
      </c>
      <c r="G189" s="88" t="s">
        <v>105</v>
      </c>
      <c r="H189" s="88" t="s">
        <v>104</v>
      </c>
      <c r="I189" s="88" t="s">
        <v>103</v>
      </c>
      <c r="J189" s="88">
        <f>2013</f>
        <v>2013</v>
      </c>
      <c r="K189" s="88" t="s">
        <v>98</v>
      </c>
      <c r="L189" s="88" t="s">
        <v>99</v>
      </c>
      <c r="M189" s="88" t="s">
        <v>100</v>
      </c>
      <c r="N189" s="88" t="s">
        <v>101</v>
      </c>
      <c r="Q189" s="207">
        <f>2014</f>
        <v>2014</v>
      </c>
      <c r="R189" s="207" t="s">
        <v>106</v>
      </c>
      <c r="S189" s="207" t="s">
        <v>105</v>
      </c>
      <c r="T189" s="207" t="s">
        <v>104</v>
      </c>
      <c r="U189" s="207" t="s">
        <v>103</v>
      </c>
    </row>
    <row r="190" spans="1:21" x14ac:dyDescent="0.25">
      <c r="C190" s="18"/>
      <c r="D190" s="226" t="s">
        <v>207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Q190" s="208"/>
      <c r="R190" s="208"/>
      <c r="S190" s="208"/>
      <c r="T190" s="208"/>
      <c r="U190" s="208"/>
    </row>
    <row r="191" spans="1:21" x14ac:dyDescent="0.25">
      <c r="A191" s="25" t="s">
        <v>149</v>
      </c>
      <c r="B191" s="124" t="s">
        <v>218</v>
      </c>
      <c r="C191" s="71" t="s">
        <v>207</v>
      </c>
      <c r="D191" s="100" t="s">
        <v>20</v>
      </c>
      <c r="E191" s="102">
        <v>13361000</v>
      </c>
      <c r="F191" s="102">
        <v>3654000</v>
      </c>
      <c r="G191" s="102">
        <v>3424000</v>
      </c>
      <c r="H191" s="102">
        <v>3192000</v>
      </c>
      <c r="I191" s="102">
        <v>3091000</v>
      </c>
      <c r="J191" s="98">
        <v>12873000</v>
      </c>
      <c r="K191" s="98">
        <v>3206000</v>
      </c>
      <c r="L191" s="98">
        <v>3120000</v>
      </c>
      <c r="M191" s="98">
        <v>3270000</v>
      </c>
      <c r="N191" s="98">
        <v>3277000</v>
      </c>
      <c r="Q191" s="209">
        <f>'PF pro forma'!E191-'Histo-Pôles '!E191</f>
        <v>34000</v>
      </c>
      <c r="R191" s="209">
        <f>'PF pro forma'!F191-'Histo-Pôles '!F191</f>
        <v>14000</v>
      </c>
      <c r="S191" s="209">
        <f>'PF pro forma'!G191-'Histo-Pôles '!G191</f>
        <v>-10000</v>
      </c>
      <c r="T191" s="209">
        <f>'PF pro forma'!H191-'Histo-Pôles '!H191</f>
        <v>22000</v>
      </c>
      <c r="U191" s="209">
        <f>'PF pro forma'!I191-'Histo-Pôles '!I191</f>
        <v>8000</v>
      </c>
    </row>
    <row r="192" spans="1:21" x14ac:dyDescent="0.25">
      <c r="A192" s="25" t="s">
        <v>145</v>
      </c>
      <c r="B192" s="124" t="s">
        <v>218</v>
      </c>
      <c r="C192" s="71" t="s">
        <v>207</v>
      </c>
      <c r="D192" s="106" t="s">
        <v>11</v>
      </c>
      <c r="E192" s="107">
        <v>-8088000</v>
      </c>
      <c r="F192" s="107">
        <v>-2258000</v>
      </c>
      <c r="G192" s="107">
        <v>-2030000</v>
      </c>
      <c r="H192" s="107">
        <v>-1923000</v>
      </c>
      <c r="I192" s="107">
        <v>-1877000</v>
      </c>
      <c r="J192" s="107">
        <v>-7778000</v>
      </c>
      <c r="K192" s="107">
        <v>-2019000</v>
      </c>
      <c r="L192" s="107">
        <v>-1897000</v>
      </c>
      <c r="M192" s="107">
        <v>-1940000</v>
      </c>
      <c r="N192" s="107">
        <v>-1922000</v>
      </c>
      <c r="Q192" s="210">
        <f>'PF pro forma'!E192-'Histo-Pôles '!E192</f>
        <v>-14000</v>
      </c>
      <c r="R192" s="210">
        <f>'PF pro forma'!F192-'Histo-Pôles '!F192</f>
        <v>28000</v>
      </c>
      <c r="S192" s="210">
        <f>'PF pro forma'!G192-'Histo-Pôles '!G192</f>
        <v>29000</v>
      </c>
      <c r="T192" s="210">
        <f>'PF pro forma'!H192-'Histo-Pôles '!H192</f>
        <v>26000</v>
      </c>
      <c r="U192" s="210">
        <f>'PF pro forma'!I192-'Histo-Pôles '!I192</f>
        <v>-97000</v>
      </c>
    </row>
    <row r="193" spans="1:21" x14ac:dyDescent="0.25">
      <c r="A193" s="25" t="s">
        <v>150</v>
      </c>
      <c r="B193" s="124" t="s">
        <v>218</v>
      </c>
      <c r="C193" s="71" t="s">
        <v>207</v>
      </c>
      <c r="D193" s="100" t="s">
        <v>23</v>
      </c>
      <c r="E193" s="102">
        <v>5273000</v>
      </c>
      <c r="F193" s="102">
        <v>1396000</v>
      </c>
      <c r="G193" s="102">
        <v>1394000</v>
      </c>
      <c r="H193" s="102">
        <v>1269000</v>
      </c>
      <c r="I193" s="102">
        <v>1214000</v>
      </c>
      <c r="J193" s="102">
        <v>5095000</v>
      </c>
      <c r="K193" s="102">
        <v>1187000</v>
      </c>
      <c r="L193" s="102">
        <v>1223000</v>
      </c>
      <c r="M193" s="102">
        <v>1330000</v>
      </c>
      <c r="N193" s="102">
        <v>1355000</v>
      </c>
      <c r="Q193" s="209">
        <f>'PF pro forma'!E193-'Histo-Pôles '!E193</f>
        <v>20000</v>
      </c>
      <c r="R193" s="209">
        <f>'PF pro forma'!F193-'Histo-Pôles '!F193</f>
        <v>42000</v>
      </c>
      <c r="S193" s="209">
        <f>'PF pro forma'!G193-'Histo-Pôles '!G193</f>
        <v>19000</v>
      </c>
      <c r="T193" s="209">
        <f>'PF pro forma'!H193-'Histo-Pôles '!H193</f>
        <v>48000</v>
      </c>
      <c r="U193" s="209">
        <f>'PF pro forma'!I193-'Histo-Pôles '!I193</f>
        <v>-89000</v>
      </c>
    </row>
    <row r="194" spans="1:21" x14ac:dyDescent="0.25">
      <c r="A194" s="25" t="s">
        <v>147</v>
      </c>
      <c r="B194" s="124" t="s">
        <v>218</v>
      </c>
      <c r="C194" s="71" t="s">
        <v>207</v>
      </c>
      <c r="D194" s="106" t="s">
        <v>12</v>
      </c>
      <c r="E194" s="107">
        <v>-1510000</v>
      </c>
      <c r="F194" s="107">
        <v>-440000</v>
      </c>
      <c r="G194" s="107">
        <v>-352000</v>
      </c>
      <c r="H194" s="107">
        <v>-319000</v>
      </c>
      <c r="I194" s="107">
        <v>-399000</v>
      </c>
      <c r="J194" s="107">
        <v>-1436000</v>
      </c>
      <c r="K194" s="107">
        <v>-340000</v>
      </c>
      <c r="L194" s="107">
        <v>-312000</v>
      </c>
      <c r="M194" s="107">
        <v>-381000</v>
      </c>
      <c r="N194" s="107">
        <v>-403000</v>
      </c>
      <c r="Q194" s="210">
        <f>'PF pro forma'!E194-'Histo-Pôles '!E194</f>
        <v>-1000</v>
      </c>
      <c r="R194" s="210">
        <f>'PF pro forma'!F194-'Histo-Pôles '!F194</f>
        <v>0</v>
      </c>
      <c r="S194" s="210">
        <f>'PF pro forma'!G194-'Histo-Pôles '!G194</f>
        <v>0</v>
      </c>
      <c r="T194" s="210">
        <f>'PF pro forma'!H194-'Histo-Pôles '!H194</f>
        <v>0</v>
      </c>
      <c r="U194" s="210">
        <f>'PF pro forma'!I194-'Histo-Pôles '!I194</f>
        <v>-1000</v>
      </c>
    </row>
    <row r="195" spans="1:21" x14ac:dyDescent="0.25">
      <c r="A195" s="25" t="s">
        <v>151</v>
      </c>
      <c r="B195" s="124" t="s">
        <v>218</v>
      </c>
      <c r="C195" s="71" t="s">
        <v>207</v>
      </c>
      <c r="D195" s="100" t="s">
        <v>13</v>
      </c>
      <c r="E195" s="102">
        <v>3763000</v>
      </c>
      <c r="F195" s="102">
        <v>956000</v>
      </c>
      <c r="G195" s="102">
        <v>1042000</v>
      </c>
      <c r="H195" s="102">
        <v>950000</v>
      </c>
      <c r="I195" s="102">
        <v>815000</v>
      </c>
      <c r="J195" s="102">
        <v>3659000</v>
      </c>
      <c r="K195" s="102">
        <v>847000</v>
      </c>
      <c r="L195" s="102">
        <v>911000</v>
      </c>
      <c r="M195" s="102">
        <v>949000</v>
      </c>
      <c r="N195" s="102">
        <v>952000</v>
      </c>
      <c r="Q195" s="209">
        <f>'PF pro forma'!E195-'Histo-Pôles '!E195</f>
        <v>19000</v>
      </c>
      <c r="R195" s="209">
        <f>'PF pro forma'!F195-'Histo-Pôles '!F195</f>
        <v>42000</v>
      </c>
      <c r="S195" s="209">
        <f>'PF pro forma'!G195-'Histo-Pôles '!G195</f>
        <v>19000</v>
      </c>
      <c r="T195" s="209">
        <f>'PF pro forma'!H195-'Histo-Pôles '!H195</f>
        <v>48000</v>
      </c>
      <c r="U195" s="209">
        <f>'PF pro forma'!I195-'Histo-Pôles '!I195</f>
        <v>-90000</v>
      </c>
    </row>
    <row r="196" spans="1:21" x14ac:dyDescent="0.25">
      <c r="A196" s="165" t="s">
        <v>153</v>
      </c>
      <c r="B196" s="124" t="s">
        <v>218</v>
      </c>
      <c r="C196" s="71" t="s">
        <v>207</v>
      </c>
      <c r="D196" s="106" t="s">
        <v>35</v>
      </c>
      <c r="E196" s="107">
        <v>365000</v>
      </c>
      <c r="F196" s="107">
        <v>89000</v>
      </c>
      <c r="G196" s="107">
        <v>86000</v>
      </c>
      <c r="H196" s="107">
        <v>100000</v>
      </c>
      <c r="I196" s="107">
        <v>90000</v>
      </c>
      <c r="J196" s="107">
        <v>303000</v>
      </c>
      <c r="K196" s="107">
        <v>56000</v>
      </c>
      <c r="L196" s="107">
        <v>83000</v>
      </c>
      <c r="M196" s="107">
        <v>86000</v>
      </c>
      <c r="N196" s="107">
        <v>78000</v>
      </c>
      <c r="Q196" s="210">
        <f>'PF pro forma'!E196-'Histo-Pôles '!E196</f>
        <v>-1000</v>
      </c>
      <c r="R196" s="210">
        <f>'PF pro forma'!F196-'Histo-Pôles '!F196</f>
        <v>1000</v>
      </c>
      <c r="S196" s="210">
        <f>'PF pro forma'!G196-'Histo-Pôles '!G196</f>
        <v>-2000</v>
      </c>
      <c r="T196" s="210">
        <f>'PF pro forma'!H196-'Histo-Pôles '!H196</f>
        <v>2000</v>
      </c>
      <c r="U196" s="210">
        <f>'PF pro forma'!I196-'Histo-Pôles '!I196</f>
        <v>-2000</v>
      </c>
    </row>
    <row r="197" spans="1:21" x14ac:dyDescent="0.25">
      <c r="A197" s="25" t="s">
        <v>154</v>
      </c>
      <c r="B197" s="124" t="s">
        <v>218</v>
      </c>
      <c r="C197" s="71" t="s">
        <v>207</v>
      </c>
      <c r="D197" s="78" t="s">
        <v>14</v>
      </c>
      <c r="E197" s="107">
        <v>41000</v>
      </c>
      <c r="F197" s="107">
        <v>13000</v>
      </c>
      <c r="G197" s="107">
        <v>18000</v>
      </c>
      <c r="H197" s="107">
        <v>9000</v>
      </c>
      <c r="I197" s="107">
        <v>1000</v>
      </c>
      <c r="J197" s="107">
        <v>113000</v>
      </c>
      <c r="K197" s="107">
        <v>-17000</v>
      </c>
      <c r="L197" s="107">
        <v>1000</v>
      </c>
      <c r="M197" s="107">
        <v>122000</v>
      </c>
      <c r="N197" s="107">
        <v>7000</v>
      </c>
      <c r="Q197" s="210">
        <f>'PF pro forma'!E197-'Histo-Pôles '!E197</f>
        <v>0</v>
      </c>
      <c r="R197" s="210">
        <f>'PF pro forma'!F197-'Histo-Pôles '!F197</f>
        <v>0</v>
      </c>
      <c r="S197" s="210">
        <f>'PF pro forma'!G197-'Histo-Pôles '!G197</f>
        <v>0</v>
      </c>
      <c r="T197" s="210">
        <f>'PF pro forma'!H197-'Histo-Pôles '!H197</f>
        <v>0</v>
      </c>
      <c r="U197" s="210">
        <f>'PF pro forma'!I197-'Histo-Pôles '!I197</f>
        <v>0</v>
      </c>
    </row>
    <row r="198" spans="1:21" x14ac:dyDescent="0.25">
      <c r="A198" s="25" t="s">
        <v>142</v>
      </c>
      <c r="B198" s="124" t="s">
        <v>218</v>
      </c>
      <c r="C198" s="71" t="s">
        <v>207</v>
      </c>
      <c r="D198" s="100" t="s">
        <v>25</v>
      </c>
      <c r="E198" s="102">
        <v>4169000</v>
      </c>
      <c r="F198" s="102">
        <v>1058000</v>
      </c>
      <c r="G198" s="102">
        <v>1146000</v>
      </c>
      <c r="H198" s="102">
        <v>1059000</v>
      </c>
      <c r="I198" s="102">
        <v>906000</v>
      </c>
      <c r="J198" s="102">
        <v>4075000</v>
      </c>
      <c r="K198" s="102">
        <v>886000</v>
      </c>
      <c r="L198" s="102">
        <v>995000</v>
      </c>
      <c r="M198" s="102">
        <v>1157000</v>
      </c>
      <c r="N198" s="102">
        <v>1037000</v>
      </c>
      <c r="Q198" s="209">
        <f>'PF pro forma'!E198-'Histo-Pôles '!E198</f>
        <v>18000</v>
      </c>
      <c r="R198" s="209">
        <f>'PF pro forma'!F198-'Histo-Pôles '!F198</f>
        <v>43000</v>
      </c>
      <c r="S198" s="209">
        <f>'PF pro forma'!G198-'Histo-Pôles '!G198</f>
        <v>17000</v>
      </c>
      <c r="T198" s="209">
        <f>'PF pro forma'!H198-'Histo-Pôles '!H198</f>
        <v>50000</v>
      </c>
      <c r="U198" s="209">
        <f>'PF pro forma'!I198-'Histo-Pôles '!I198</f>
        <v>-92000</v>
      </c>
    </row>
    <row r="199" spans="1:21" s="9" customFormat="1" ht="6" customHeight="1" x14ac:dyDescent="0.25">
      <c r="B199" s="125"/>
      <c r="C199" s="6"/>
      <c r="D199" s="16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Q199" s="211">
        <f>'PF pro forma'!E199-'Histo-Pôles '!E199</f>
        <v>0</v>
      </c>
      <c r="R199" s="211">
        <f>'PF pro forma'!F199-'Histo-Pôles '!F199</f>
        <v>0</v>
      </c>
      <c r="S199" s="211">
        <f>'PF pro forma'!G199-'Histo-Pôles '!G199</f>
        <v>0</v>
      </c>
      <c r="T199" s="211">
        <f>'PF pro forma'!H199-'Histo-Pôles '!H199</f>
        <v>0</v>
      </c>
      <c r="U199" s="211">
        <f>'PF pro forma'!I199-'Histo-Pôles '!I199</f>
        <v>0</v>
      </c>
    </row>
    <row r="200" spans="1:21" x14ac:dyDescent="0.25">
      <c r="C200" s="113" t="s">
        <v>207</v>
      </c>
      <c r="D200" s="106" t="str">
        <f>"Fonds propres alloués (Md€, sur la période cumulée) "</f>
        <v xml:space="preserve">Fonds propres alloués (Md€, sur la période cumulée) </v>
      </c>
      <c r="E200" s="136" t="e">
        <f>#REF!</f>
        <v>#REF!</v>
      </c>
      <c r="F200" s="136" t="e">
        <f>#REF!</f>
        <v>#REF!</v>
      </c>
      <c r="G200" s="99" t="e">
        <f>#REF!</f>
        <v>#REF!</v>
      </c>
      <c r="H200" s="99" t="e">
        <f>#REF!</f>
        <v>#REF!</v>
      </c>
      <c r="I200" s="99" t="e">
        <f>#REF!</f>
        <v>#REF!</v>
      </c>
      <c r="J200" s="99" t="e">
        <f>#REF!</f>
        <v>#REF!</v>
      </c>
      <c r="K200" s="99" t="e">
        <f>#REF!</f>
        <v>#REF!</v>
      </c>
      <c r="L200" s="99" t="e">
        <f>#REF!</f>
        <v>#REF!</v>
      </c>
      <c r="M200" s="99" t="e">
        <f>#REF!</f>
        <v>#REF!</v>
      </c>
      <c r="N200" s="136" t="e">
        <f>#REF!</f>
        <v>#REF!</v>
      </c>
      <c r="Q200" s="212" t="e">
        <f>'PF pro forma'!E200-'Histo-Pôles '!E200</f>
        <v>#REF!</v>
      </c>
      <c r="R200" s="212" t="e">
        <f>'PF pro forma'!F200-'Histo-Pôles '!F200</f>
        <v>#REF!</v>
      </c>
      <c r="S200" s="213" t="e">
        <f>'PF pro forma'!G200-'Histo-Pôles '!G200</f>
        <v>#REF!</v>
      </c>
      <c r="T200" s="213" t="e">
        <f>'PF pro forma'!H200-'Histo-Pôles '!H200</f>
        <v>#REF!</v>
      </c>
      <c r="U200" s="213" t="e">
        <f>'PF pro forma'!I200-'Histo-Pôles '!I200</f>
        <v>#REF!</v>
      </c>
    </row>
    <row r="201" spans="1:21" x14ac:dyDescent="0.25">
      <c r="C201" s="113"/>
      <c r="D201" s="106"/>
      <c r="E201" s="136"/>
      <c r="F201" s="136"/>
      <c r="G201" s="99"/>
      <c r="H201" s="99"/>
      <c r="I201" s="99"/>
      <c r="J201" s="99"/>
      <c r="K201" s="99"/>
      <c r="L201" s="99"/>
      <c r="M201" s="99"/>
      <c r="N201" s="136"/>
      <c r="Q201" s="212"/>
      <c r="R201" s="212"/>
      <c r="S201" s="213"/>
      <c r="T201" s="213"/>
      <c r="U201" s="213"/>
    </row>
    <row r="202" spans="1:21" s="154" customFormat="1" x14ac:dyDescent="0.25">
      <c r="B202" s="122"/>
      <c r="C202" s="9"/>
      <c r="D202" s="24" t="s">
        <v>42</v>
      </c>
      <c r="E202" s="88">
        <f>2014</f>
        <v>2014</v>
      </c>
      <c r="F202" s="88" t="s">
        <v>106</v>
      </c>
      <c r="G202" s="88" t="s">
        <v>105</v>
      </c>
      <c r="H202" s="88" t="s">
        <v>104</v>
      </c>
      <c r="I202" s="88" t="s">
        <v>103</v>
      </c>
      <c r="J202" s="88">
        <f>2013</f>
        <v>2013</v>
      </c>
      <c r="K202" s="88" t="s">
        <v>98</v>
      </c>
      <c r="L202" s="88" t="s">
        <v>99</v>
      </c>
      <c r="M202" s="88" t="s">
        <v>100</v>
      </c>
      <c r="N202" s="88" t="s">
        <v>101</v>
      </c>
      <c r="Q202" s="207">
        <f>2014</f>
        <v>2014</v>
      </c>
      <c r="R202" s="207" t="s">
        <v>106</v>
      </c>
      <c r="S202" s="207" t="s">
        <v>105</v>
      </c>
      <c r="T202" s="207" t="s">
        <v>104</v>
      </c>
      <c r="U202" s="207" t="s">
        <v>103</v>
      </c>
    </row>
    <row r="203" spans="1:21" x14ac:dyDescent="0.25">
      <c r="D203" s="89" t="s">
        <v>47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Q203" s="217"/>
      <c r="R203" s="217"/>
      <c r="S203" s="217"/>
      <c r="T203" s="217"/>
      <c r="U203" s="217"/>
    </row>
    <row r="204" spans="1:21" x14ac:dyDescent="0.25">
      <c r="A204" s="25" t="s">
        <v>149</v>
      </c>
      <c r="B204" s="124" t="s">
        <v>192</v>
      </c>
      <c r="C204" s="73" t="s">
        <v>54</v>
      </c>
      <c r="D204" s="89" t="s">
        <v>20</v>
      </c>
      <c r="E204" s="102">
        <v>4077000</v>
      </c>
      <c r="F204" s="102">
        <v>1147000</v>
      </c>
      <c r="G204" s="102">
        <v>1083000</v>
      </c>
      <c r="H204" s="102">
        <v>926000</v>
      </c>
      <c r="I204" s="102">
        <v>921000</v>
      </c>
      <c r="J204" s="98">
        <v>3693000</v>
      </c>
      <c r="K204" s="98">
        <v>911000</v>
      </c>
      <c r="L204" s="98">
        <v>912000</v>
      </c>
      <c r="M204" s="98">
        <v>941000</v>
      </c>
      <c r="N204" s="98">
        <v>929000</v>
      </c>
      <c r="Q204" s="209">
        <f>'PF pro forma'!E204-'Histo-Pôles '!E204</f>
        <v>26000</v>
      </c>
      <c r="R204" s="209">
        <f>'PF pro forma'!F204-'Histo-Pôles '!F204</f>
        <v>7000</v>
      </c>
      <c r="S204" s="209">
        <f>'PF pro forma'!G204-'Histo-Pôles '!G204</f>
        <v>6000</v>
      </c>
      <c r="T204" s="209">
        <f>'PF pro forma'!H204-'Histo-Pôles '!H204</f>
        <v>7000</v>
      </c>
      <c r="U204" s="209">
        <f>'PF pro forma'!I204-'Histo-Pôles '!I204</f>
        <v>6000</v>
      </c>
    </row>
    <row r="205" spans="1:21" x14ac:dyDescent="0.25">
      <c r="A205" s="25" t="s">
        <v>145</v>
      </c>
      <c r="B205" s="124" t="s">
        <v>192</v>
      </c>
      <c r="C205" s="73" t="s">
        <v>54</v>
      </c>
      <c r="D205" s="78" t="s">
        <v>11</v>
      </c>
      <c r="E205" s="107">
        <v>-1953000</v>
      </c>
      <c r="F205" s="107">
        <v>-578000</v>
      </c>
      <c r="G205" s="107">
        <v>-505000</v>
      </c>
      <c r="H205" s="107">
        <v>-442000</v>
      </c>
      <c r="I205" s="107">
        <v>-428000</v>
      </c>
      <c r="J205" s="107">
        <v>-1741000</v>
      </c>
      <c r="K205" s="107">
        <v>-446000</v>
      </c>
      <c r="L205" s="107">
        <v>-413000</v>
      </c>
      <c r="M205" s="107">
        <v>-446000</v>
      </c>
      <c r="N205" s="107">
        <v>-436000</v>
      </c>
      <c r="Q205" s="210">
        <f>'PF pro forma'!E205-'Histo-Pôles '!E205</f>
        <v>-9000</v>
      </c>
      <c r="R205" s="210">
        <f>'PF pro forma'!F205-'Histo-Pôles '!F205</f>
        <v>3000</v>
      </c>
      <c r="S205" s="210">
        <f>'PF pro forma'!G205-'Histo-Pôles '!G205</f>
        <v>4000</v>
      </c>
      <c r="T205" s="210">
        <f>'PF pro forma'!H205-'Histo-Pôles '!H205</f>
        <v>2000</v>
      </c>
      <c r="U205" s="210">
        <f>'PF pro forma'!I205-'Histo-Pôles '!I205</f>
        <v>-18000</v>
      </c>
    </row>
    <row r="206" spans="1:21" x14ac:dyDescent="0.25">
      <c r="A206" s="25" t="s">
        <v>150</v>
      </c>
      <c r="B206" s="124" t="s">
        <v>192</v>
      </c>
      <c r="C206" s="73" t="s">
        <v>54</v>
      </c>
      <c r="D206" s="89" t="s">
        <v>23</v>
      </c>
      <c r="E206" s="102">
        <v>2124000</v>
      </c>
      <c r="F206" s="102">
        <v>569000</v>
      </c>
      <c r="G206" s="102">
        <v>578000</v>
      </c>
      <c r="H206" s="102">
        <v>484000</v>
      </c>
      <c r="I206" s="102">
        <v>493000</v>
      </c>
      <c r="J206" s="102">
        <v>1952000</v>
      </c>
      <c r="K206" s="102">
        <v>465000</v>
      </c>
      <c r="L206" s="102">
        <v>499000</v>
      </c>
      <c r="M206" s="102">
        <v>495000</v>
      </c>
      <c r="N206" s="102">
        <v>493000</v>
      </c>
      <c r="Q206" s="209">
        <f>'PF pro forma'!E206-'Histo-Pôles '!E206</f>
        <v>17000</v>
      </c>
      <c r="R206" s="209">
        <f>'PF pro forma'!F206-'Histo-Pôles '!F206</f>
        <v>10000</v>
      </c>
      <c r="S206" s="209">
        <f>'PF pro forma'!G206-'Histo-Pôles '!G206</f>
        <v>10000</v>
      </c>
      <c r="T206" s="209">
        <f>'PF pro forma'!H206-'Histo-Pôles '!H206</f>
        <v>9000</v>
      </c>
      <c r="U206" s="209">
        <f>'PF pro forma'!I206-'Histo-Pôles '!I206</f>
        <v>-12000</v>
      </c>
    </row>
    <row r="207" spans="1:21" x14ac:dyDescent="0.25">
      <c r="A207" s="25" t="s">
        <v>147</v>
      </c>
      <c r="B207" s="124" t="s">
        <v>192</v>
      </c>
      <c r="C207" s="73" t="s">
        <v>54</v>
      </c>
      <c r="D207" s="78" t="s">
        <v>12</v>
      </c>
      <c r="E207" s="107">
        <v>-1094000</v>
      </c>
      <c r="F207" s="107">
        <v>-292000</v>
      </c>
      <c r="G207" s="107">
        <v>-276000</v>
      </c>
      <c r="H207" s="107">
        <v>-249000</v>
      </c>
      <c r="I207" s="107">
        <v>-277000</v>
      </c>
      <c r="J207" s="107">
        <v>-1098000</v>
      </c>
      <c r="K207" s="107">
        <v>-268000</v>
      </c>
      <c r="L207" s="107">
        <v>-254000</v>
      </c>
      <c r="M207" s="107">
        <v>-293000</v>
      </c>
      <c r="N207" s="107">
        <v>-283000</v>
      </c>
      <c r="Q207" s="210">
        <f>'PF pro forma'!E207-'Histo-Pôles '!E207</f>
        <v>-1000</v>
      </c>
      <c r="R207" s="210">
        <f>'PF pro forma'!F207-'Histo-Pôles '!F207</f>
        <v>0</v>
      </c>
      <c r="S207" s="210">
        <f>'PF pro forma'!G207-'Histo-Pôles '!G207</f>
        <v>0</v>
      </c>
      <c r="T207" s="210">
        <f>'PF pro forma'!H207-'Histo-Pôles '!H207</f>
        <v>0</v>
      </c>
      <c r="U207" s="210">
        <f>'PF pro forma'!I207-'Histo-Pôles '!I207</f>
        <v>-1000</v>
      </c>
    </row>
    <row r="208" spans="1:21" x14ac:dyDescent="0.25">
      <c r="A208" s="25" t="s">
        <v>151</v>
      </c>
      <c r="B208" s="124" t="s">
        <v>192</v>
      </c>
      <c r="C208" s="73" t="s">
        <v>54</v>
      </c>
      <c r="D208" s="89" t="s">
        <v>13</v>
      </c>
      <c r="E208" s="102">
        <v>1030000</v>
      </c>
      <c r="F208" s="102">
        <v>277000</v>
      </c>
      <c r="G208" s="102">
        <v>302000</v>
      </c>
      <c r="H208" s="102">
        <v>235000</v>
      </c>
      <c r="I208" s="102">
        <v>216000</v>
      </c>
      <c r="J208" s="102">
        <v>854000</v>
      </c>
      <c r="K208" s="102">
        <v>197000</v>
      </c>
      <c r="L208" s="102">
        <v>245000</v>
      </c>
      <c r="M208" s="102">
        <v>202000</v>
      </c>
      <c r="N208" s="102">
        <v>210000</v>
      </c>
      <c r="Q208" s="209">
        <f>'PF pro forma'!E208-'Histo-Pôles '!E208</f>
        <v>16000</v>
      </c>
      <c r="R208" s="209">
        <f>'PF pro forma'!F208-'Histo-Pôles '!F208</f>
        <v>10000</v>
      </c>
      <c r="S208" s="209">
        <f>'PF pro forma'!G208-'Histo-Pôles '!G208</f>
        <v>10000</v>
      </c>
      <c r="T208" s="209">
        <f>'PF pro forma'!H208-'Histo-Pôles '!H208</f>
        <v>9000</v>
      </c>
      <c r="U208" s="209">
        <f>'PF pro forma'!I208-'Histo-Pôles '!I208</f>
        <v>-13000</v>
      </c>
    </row>
    <row r="209" spans="1:21" x14ac:dyDescent="0.25">
      <c r="A209" s="165" t="s">
        <v>153</v>
      </c>
      <c r="B209" s="124" t="s">
        <v>192</v>
      </c>
      <c r="C209" s="69" t="s">
        <v>54</v>
      </c>
      <c r="D209" s="106" t="s">
        <v>35</v>
      </c>
      <c r="E209" s="107">
        <v>84000</v>
      </c>
      <c r="F209" s="107">
        <v>34000</v>
      </c>
      <c r="G209" s="107">
        <v>13000</v>
      </c>
      <c r="H209" s="107">
        <v>22000</v>
      </c>
      <c r="I209" s="107">
        <v>15000</v>
      </c>
      <c r="J209" s="107">
        <v>63000</v>
      </c>
      <c r="K209" s="107">
        <v>9000</v>
      </c>
      <c r="L209" s="107">
        <v>19000</v>
      </c>
      <c r="M209" s="107">
        <v>17000</v>
      </c>
      <c r="N209" s="107">
        <v>18000</v>
      </c>
      <c r="Q209" s="210">
        <f>'PF pro forma'!E209-'Histo-Pôles '!E209</f>
        <v>-1000</v>
      </c>
      <c r="R209" s="210">
        <f>'PF pro forma'!F209-'Histo-Pôles '!F209</f>
        <v>1000</v>
      </c>
      <c r="S209" s="210">
        <f>'PF pro forma'!G209-'Histo-Pôles '!G209</f>
        <v>-1000</v>
      </c>
      <c r="T209" s="210">
        <f>'PF pro forma'!H209-'Histo-Pôles '!H209</f>
        <v>1000</v>
      </c>
      <c r="U209" s="210">
        <f>'PF pro forma'!I209-'Histo-Pôles '!I209</f>
        <v>-2000</v>
      </c>
    </row>
    <row r="210" spans="1:21" x14ac:dyDescent="0.25">
      <c r="A210" s="25" t="s">
        <v>154</v>
      </c>
      <c r="B210" s="124" t="s">
        <v>192</v>
      </c>
      <c r="C210" s="73" t="s">
        <v>54</v>
      </c>
      <c r="D210" s="78" t="s">
        <v>14</v>
      </c>
      <c r="E210" s="107">
        <v>16000</v>
      </c>
      <c r="F210" s="107">
        <v>-5000</v>
      </c>
      <c r="G210" s="107">
        <v>15000</v>
      </c>
      <c r="H210" s="107">
        <v>6000</v>
      </c>
      <c r="I210" s="107">
        <v>0</v>
      </c>
      <c r="J210" s="107">
        <v>-8000</v>
      </c>
      <c r="K210" s="107">
        <v>-11000</v>
      </c>
      <c r="L210" s="107">
        <v>-1000</v>
      </c>
      <c r="M210" s="107">
        <v>3000</v>
      </c>
      <c r="N210" s="107">
        <v>1000</v>
      </c>
      <c r="Q210" s="210">
        <f>'PF pro forma'!E210-'Histo-Pôles '!E210</f>
        <v>0</v>
      </c>
      <c r="R210" s="210">
        <f>'PF pro forma'!F210-'Histo-Pôles '!F210</f>
        <v>0</v>
      </c>
      <c r="S210" s="210">
        <f>'PF pro forma'!G210-'Histo-Pôles '!G210</f>
        <v>0</v>
      </c>
      <c r="T210" s="210">
        <f>'PF pro forma'!H210-'Histo-Pôles '!H210</f>
        <v>0</v>
      </c>
      <c r="U210" s="210">
        <f>'PF pro forma'!I210-'Histo-Pôles '!I210</f>
        <v>0</v>
      </c>
    </row>
    <row r="211" spans="1:21" x14ac:dyDescent="0.25">
      <c r="A211" s="25" t="s">
        <v>142</v>
      </c>
      <c r="B211" s="124" t="s">
        <v>192</v>
      </c>
      <c r="C211" s="73" t="s">
        <v>54</v>
      </c>
      <c r="D211" s="89" t="s">
        <v>15</v>
      </c>
      <c r="E211" s="102">
        <v>1130000</v>
      </c>
      <c r="F211" s="102">
        <v>306000</v>
      </c>
      <c r="G211" s="102">
        <v>330000</v>
      </c>
      <c r="H211" s="102">
        <v>263000</v>
      </c>
      <c r="I211" s="102">
        <v>231000</v>
      </c>
      <c r="J211" s="102">
        <v>909000</v>
      </c>
      <c r="K211" s="102">
        <v>195000</v>
      </c>
      <c r="L211" s="102">
        <v>263000</v>
      </c>
      <c r="M211" s="102">
        <v>222000</v>
      </c>
      <c r="N211" s="102">
        <v>229000</v>
      </c>
      <c r="Q211" s="209">
        <f>'PF pro forma'!E211-'Histo-Pôles '!E211</f>
        <v>15000</v>
      </c>
      <c r="R211" s="209">
        <f>'PF pro forma'!F211-'Histo-Pôles '!F211</f>
        <v>11000</v>
      </c>
      <c r="S211" s="209">
        <f>'PF pro forma'!G211-'Histo-Pôles '!G211</f>
        <v>9000</v>
      </c>
      <c r="T211" s="209">
        <f>'PF pro forma'!H211-'Histo-Pôles '!H211</f>
        <v>10000</v>
      </c>
      <c r="U211" s="209">
        <f>'PF pro forma'!I211-'Histo-Pôles '!I211</f>
        <v>-15000</v>
      </c>
    </row>
    <row r="212" spans="1:21" s="9" customFormat="1" ht="6" customHeight="1" x14ac:dyDescent="0.25">
      <c r="B212" s="125"/>
      <c r="C212" s="6"/>
      <c r="D212" s="16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Q212" s="211">
        <f>'PF pro forma'!E212-'Histo-Pôles '!E212</f>
        <v>0</v>
      </c>
      <c r="R212" s="211">
        <f>'PF pro forma'!F212-'Histo-Pôles '!F212</f>
        <v>0</v>
      </c>
      <c r="S212" s="211">
        <f>'PF pro forma'!G212-'Histo-Pôles '!G212</f>
        <v>0</v>
      </c>
      <c r="T212" s="211">
        <f>'PF pro forma'!H212-'Histo-Pôles '!H212</f>
        <v>0</v>
      </c>
      <c r="U212" s="211">
        <f>'PF pro forma'!I212-'Histo-Pôles '!I212</f>
        <v>0</v>
      </c>
    </row>
    <row r="213" spans="1:21" x14ac:dyDescent="0.25">
      <c r="A213" s="25"/>
      <c r="B213" s="124"/>
      <c r="C213" s="70" t="s">
        <v>54</v>
      </c>
      <c r="D213" s="106" t="str">
        <f>"Fonds propres alloués (Md€, sur la période cumulée) "</f>
        <v xml:space="preserve">Fonds propres alloués (Md€, sur la période cumulée) </v>
      </c>
      <c r="E213" s="156" t="e">
        <f>#REF!</f>
        <v>#REF!</v>
      </c>
      <c r="F213" s="156" t="e">
        <f>#REF!</f>
        <v>#REF!</v>
      </c>
      <c r="G213" s="157" t="e">
        <f>#REF!</f>
        <v>#REF!</v>
      </c>
      <c r="H213" s="157" t="e">
        <f>#REF!</f>
        <v>#REF!</v>
      </c>
      <c r="I213" s="157" t="e">
        <f>#REF!</f>
        <v>#REF!</v>
      </c>
      <c r="J213" s="99" t="e">
        <f>#REF!</f>
        <v>#REF!</v>
      </c>
      <c r="K213" s="99" t="e">
        <f>#REF!</f>
        <v>#REF!</v>
      </c>
      <c r="L213" s="99" t="e">
        <f>#REF!</f>
        <v>#REF!</v>
      </c>
      <c r="M213" s="99" t="e">
        <f>#REF!</f>
        <v>#REF!</v>
      </c>
      <c r="N213" s="136" t="e">
        <f>#REF!</f>
        <v>#REF!</v>
      </c>
      <c r="Q213" s="218" t="e">
        <f>'PF pro forma'!E213-'Histo-Pôles '!E213</f>
        <v>#REF!</v>
      </c>
      <c r="R213" s="218" t="e">
        <f>'PF pro forma'!F213-'Histo-Pôles '!F213</f>
        <v>#REF!</v>
      </c>
      <c r="S213" s="219" t="e">
        <f>'PF pro forma'!G213-'Histo-Pôles '!G213</f>
        <v>#REF!</v>
      </c>
      <c r="T213" s="219" t="e">
        <f>'PF pro forma'!H213-'Histo-Pôles '!H213</f>
        <v>#REF!</v>
      </c>
      <c r="U213" s="219" t="e">
        <f>'PF pro forma'!I213-'Histo-Pôles '!I213</f>
        <v>#REF!</v>
      </c>
    </row>
    <row r="214" spans="1:21" x14ac:dyDescent="0.25">
      <c r="C214" s="6"/>
      <c r="D214" s="7"/>
    </row>
    <row r="215" spans="1:21" s="178" customFormat="1" hidden="1" outlineLevel="1" x14ac:dyDescent="0.25">
      <c r="D215" s="179" t="s">
        <v>42</v>
      </c>
      <c r="E215" s="180">
        <f>2014</f>
        <v>2014</v>
      </c>
      <c r="F215" s="180" t="s">
        <v>106</v>
      </c>
      <c r="G215" s="180" t="s">
        <v>105</v>
      </c>
      <c r="H215" s="180" t="s">
        <v>104</v>
      </c>
      <c r="I215" s="180" t="s">
        <v>103</v>
      </c>
      <c r="J215" s="180">
        <f>2013</f>
        <v>2013</v>
      </c>
      <c r="K215" s="180" t="s">
        <v>98</v>
      </c>
      <c r="L215" s="180" t="s">
        <v>99</v>
      </c>
      <c r="M215" s="180" t="s">
        <v>100</v>
      </c>
      <c r="N215" s="180" t="s">
        <v>101</v>
      </c>
      <c r="Q215" s="207">
        <f>2014</f>
        <v>2014</v>
      </c>
      <c r="R215" s="207" t="s">
        <v>106</v>
      </c>
      <c r="S215" s="207" t="s">
        <v>105</v>
      </c>
      <c r="T215" s="207" t="s">
        <v>104</v>
      </c>
      <c r="U215" s="207" t="s">
        <v>103</v>
      </c>
    </row>
    <row r="216" spans="1:21" s="181" customFormat="1" hidden="1" outlineLevel="1" x14ac:dyDescent="0.25">
      <c r="D216" s="182" t="s">
        <v>107</v>
      </c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4"/>
      <c r="P216" s="184"/>
      <c r="Q216" s="203"/>
      <c r="R216" s="203"/>
      <c r="S216" s="203"/>
      <c r="T216" s="203"/>
      <c r="U216" s="203"/>
    </row>
    <row r="217" spans="1:21" s="181" customFormat="1" hidden="1" outlineLevel="1" x14ac:dyDescent="0.25">
      <c r="A217" s="185" t="s">
        <v>149</v>
      </c>
      <c r="B217" s="186" t="s">
        <v>167</v>
      </c>
      <c r="C217" s="186" t="s">
        <v>108</v>
      </c>
      <c r="D217" s="182" t="s">
        <v>20</v>
      </c>
      <c r="E217" s="187">
        <v>2104000</v>
      </c>
      <c r="F217" s="187">
        <v>621000</v>
      </c>
      <c r="G217" s="187">
        <v>543000</v>
      </c>
      <c r="H217" s="187">
        <v>489000</v>
      </c>
      <c r="I217" s="187">
        <v>451000</v>
      </c>
      <c r="J217" s="188">
        <v>2086000</v>
      </c>
      <c r="K217" s="188">
        <v>476000</v>
      </c>
      <c r="L217" s="188">
        <v>476000</v>
      </c>
      <c r="M217" s="188">
        <v>572000</v>
      </c>
      <c r="N217" s="188">
        <v>562000</v>
      </c>
      <c r="O217" s="184"/>
      <c r="P217" s="184"/>
      <c r="Q217" s="209"/>
      <c r="R217" s="209"/>
      <c r="S217" s="209"/>
      <c r="T217" s="209"/>
      <c r="U217" s="209"/>
    </row>
    <row r="218" spans="1:21" s="181" customFormat="1" hidden="1" outlineLevel="1" x14ac:dyDescent="0.25">
      <c r="A218" s="186" t="s">
        <v>145</v>
      </c>
      <c r="B218" s="186" t="s">
        <v>167</v>
      </c>
      <c r="C218" s="186" t="s">
        <v>108</v>
      </c>
      <c r="D218" s="189" t="s">
        <v>11</v>
      </c>
      <c r="E218" s="190">
        <v>-1467000</v>
      </c>
      <c r="F218" s="190">
        <v>-429000</v>
      </c>
      <c r="G218" s="190">
        <v>-355000</v>
      </c>
      <c r="H218" s="190">
        <v>-348000</v>
      </c>
      <c r="I218" s="190">
        <v>-335000</v>
      </c>
      <c r="J218" s="190">
        <v>-1479000</v>
      </c>
      <c r="K218" s="190">
        <v>-364000</v>
      </c>
      <c r="L218" s="190">
        <v>-359000</v>
      </c>
      <c r="M218" s="190">
        <v>-381000</v>
      </c>
      <c r="N218" s="190">
        <v>-375000</v>
      </c>
      <c r="O218" s="184"/>
      <c r="P218" s="184"/>
      <c r="Q218" s="210"/>
      <c r="R218" s="210"/>
      <c r="S218" s="210"/>
      <c r="T218" s="210"/>
      <c r="U218" s="210"/>
    </row>
    <row r="219" spans="1:21" s="181" customFormat="1" hidden="1" outlineLevel="1" x14ac:dyDescent="0.25">
      <c r="A219" s="185" t="s">
        <v>150</v>
      </c>
      <c r="B219" s="186" t="s">
        <v>167</v>
      </c>
      <c r="C219" s="186" t="s">
        <v>108</v>
      </c>
      <c r="D219" s="182" t="s">
        <v>23</v>
      </c>
      <c r="E219" s="187">
        <v>637000</v>
      </c>
      <c r="F219" s="187">
        <v>192000</v>
      </c>
      <c r="G219" s="187">
        <v>188000</v>
      </c>
      <c r="H219" s="187">
        <v>141000</v>
      </c>
      <c r="I219" s="187">
        <v>116000</v>
      </c>
      <c r="J219" s="187">
        <v>607000</v>
      </c>
      <c r="K219" s="187">
        <v>112000</v>
      </c>
      <c r="L219" s="187">
        <v>117000</v>
      </c>
      <c r="M219" s="187">
        <v>191000</v>
      </c>
      <c r="N219" s="187">
        <v>187000</v>
      </c>
      <c r="O219" s="184"/>
      <c r="P219" s="184"/>
      <c r="Q219" s="209"/>
      <c r="R219" s="209"/>
      <c r="S219" s="209"/>
      <c r="T219" s="209"/>
      <c r="U219" s="209"/>
    </row>
    <row r="220" spans="1:21" s="181" customFormat="1" hidden="1" outlineLevel="1" x14ac:dyDescent="0.25">
      <c r="A220" s="186" t="s">
        <v>147</v>
      </c>
      <c r="B220" s="186" t="s">
        <v>167</v>
      </c>
      <c r="C220" s="186" t="s">
        <v>108</v>
      </c>
      <c r="D220" s="189" t="s">
        <v>12</v>
      </c>
      <c r="E220" s="190">
        <v>-357000</v>
      </c>
      <c r="F220" s="190">
        <v>-136000</v>
      </c>
      <c r="G220" s="190">
        <v>-66000</v>
      </c>
      <c r="H220" s="190">
        <v>-50000</v>
      </c>
      <c r="I220" s="190">
        <v>-105000</v>
      </c>
      <c r="J220" s="190">
        <v>-272000</v>
      </c>
      <c r="K220" s="190">
        <v>-64000</v>
      </c>
      <c r="L220" s="190">
        <v>-59000</v>
      </c>
      <c r="M220" s="190">
        <v>-62000</v>
      </c>
      <c r="N220" s="190">
        <v>-87000</v>
      </c>
      <c r="O220" s="184"/>
      <c r="P220" s="184"/>
      <c r="Q220" s="210"/>
      <c r="R220" s="210"/>
      <c r="S220" s="210"/>
      <c r="T220" s="210"/>
      <c r="U220" s="210"/>
    </row>
    <row r="221" spans="1:21" s="181" customFormat="1" hidden="1" outlineLevel="1" x14ac:dyDescent="0.25">
      <c r="A221" s="185" t="s">
        <v>151</v>
      </c>
      <c r="B221" s="186" t="s">
        <v>167</v>
      </c>
      <c r="C221" s="186" t="s">
        <v>108</v>
      </c>
      <c r="D221" s="182" t="s">
        <v>13</v>
      </c>
      <c r="E221" s="187">
        <v>280000</v>
      </c>
      <c r="F221" s="187">
        <v>56000</v>
      </c>
      <c r="G221" s="187">
        <v>122000</v>
      </c>
      <c r="H221" s="187">
        <v>91000</v>
      </c>
      <c r="I221" s="187">
        <v>11000</v>
      </c>
      <c r="J221" s="187">
        <v>335000</v>
      </c>
      <c r="K221" s="187">
        <v>48000</v>
      </c>
      <c r="L221" s="187">
        <v>58000</v>
      </c>
      <c r="M221" s="187">
        <v>129000</v>
      </c>
      <c r="N221" s="187">
        <v>100000</v>
      </c>
      <c r="O221" s="184"/>
      <c r="P221" s="184"/>
      <c r="Q221" s="209"/>
      <c r="R221" s="209"/>
      <c r="S221" s="209"/>
      <c r="T221" s="209"/>
      <c r="U221" s="209"/>
    </row>
    <row r="222" spans="1:21" s="181" customFormat="1" hidden="1" outlineLevel="1" x14ac:dyDescent="0.25">
      <c r="A222" s="191" t="s">
        <v>153</v>
      </c>
      <c r="B222" s="186" t="s">
        <v>167</v>
      </c>
      <c r="C222" s="192" t="s">
        <v>108</v>
      </c>
      <c r="D222" s="193" t="s">
        <v>35</v>
      </c>
      <c r="E222" s="190">
        <v>102000</v>
      </c>
      <c r="F222" s="190">
        <v>24000</v>
      </c>
      <c r="G222" s="190">
        <v>24000</v>
      </c>
      <c r="H222" s="190">
        <v>28000</v>
      </c>
      <c r="I222" s="190">
        <v>26000</v>
      </c>
      <c r="J222" s="190">
        <v>89000</v>
      </c>
      <c r="K222" s="190">
        <v>21000</v>
      </c>
      <c r="L222" s="190">
        <v>24000</v>
      </c>
      <c r="M222" s="190">
        <v>25000</v>
      </c>
      <c r="N222" s="190">
        <v>19000</v>
      </c>
      <c r="O222" s="184"/>
      <c r="P222" s="184"/>
      <c r="Q222" s="210"/>
      <c r="R222" s="210"/>
      <c r="S222" s="210"/>
      <c r="T222" s="210"/>
      <c r="U222" s="210"/>
    </row>
    <row r="223" spans="1:21" s="181" customFormat="1" hidden="1" outlineLevel="1" x14ac:dyDescent="0.25">
      <c r="A223" s="185" t="s">
        <v>154</v>
      </c>
      <c r="B223" s="186" t="s">
        <v>167</v>
      </c>
      <c r="C223" s="186" t="s">
        <v>108</v>
      </c>
      <c r="D223" s="189" t="s">
        <v>14</v>
      </c>
      <c r="E223" s="190">
        <v>4000</v>
      </c>
      <c r="F223" s="190">
        <v>2000</v>
      </c>
      <c r="G223" s="190">
        <v>1000</v>
      </c>
      <c r="H223" s="190">
        <v>1000</v>
      </c>
      <c r="I223" s="190">
        <v>0</v>
      </c>
      <c r="J223" s="190">
        <v>110000</v>
      </c>
      <c r="K223" s="190">
        <v>1000</v>
      </c>
      <c r="L223" s="190">
        <v>0</v>
      </c>
      <c r="M223" s="190">
        <v>110000</v>
      </c>
      <c r="N223" s="190">
        <v>-1000</v>
      </c>
      <c r="O223" s="184"/>
      <c r="P223" s="184"/>
      <c r="Q223" s="210"/>
      <c r="R223" s="210"/>
      <c r="S223" s="210"/>
      <c r="T223" s="210"/>
      <c r="U223" s="210"/>
    </row>
    <row r="224" spans="1:21" s="181" customFormat="1" hidden="1" outlineLevel="1" x14ac:dyDescent="0.25">
      <c r="A224" s="185" t="s">
        <v>142</v>
      </c>
      <c r="B224" s="186" t="s">
        <v>167</v>
      </c>
      <c r="C224" s="186" t="s">
        <v>108</v>
      </c>
      <c r="D224" s="182" t="s">
        <v>25</v>
      </c>
      <c r="E224" s="187">
        <v>386000</v>
      </c>
      <c r="F224" s="187">
        <v>82000</v>
      </c>
      <c r="G224" s="187">
        <v>147000</v>
      </c>
      <c r="H224" s="187">
        <v>120000</v>
      </c>
      <c r="I224" s="187">
        <v>37000</v>
      </c>
      <c r="J224" s="187">
        <v>534000</v>
      </c>
      <c r="K224" s="187">
        <v>70000</v>
      </c>
      <c r="L224" s="187">
        <v>82000</v>
      </c>
      <c r="M224" s="187">
        <v>264000</v>
      </c>
      <c r="N224" s="187">
        <v>118000</v>
      </c>
      <c r="O224" s="184"/>
      <c r="P224" s="184"/>
      <c r="Q224" s="209"/>
      <c r="R224" s="209"/>
      <c r="S224" s="209"/>
      <c r="T224" s="209"/>
      <c r="U224" s="209"/>
    </row>
    <row r="225" spans="1:21" s="181" customFormat="1" hidden="1" outlineLevel="1" x14ac:dyDescent="0.25">
      <c r="B225" s="186"/>
      <c r="C225" s="194"/>
      <c r="D225" s="193" t="s">
        <v>34</v>
      </c>
      <c r="E225" s="190">
        <f t="shared" ref="E225:N225" si="6">E226-E224</f>
        <v>-1000</v>
      </c>
      <c r="F225" s="190">
        <f t="shared" si="6"/>
        <v>0</v>
      </c>
      <c r="G225" s="190">
        <f t="shared" si="6"/>
        <v>0</v>
      </c>
      <c r="H225" s="190">
        <f t="shared" si="6"/>
        <v>-1000</v>
      </c>
      <c r="I225" s="190">
        <f t="shared" si="6"/>
        <v>0</v>
      </c>
      <c r="J225" s="190">
        <f t="shared" si="6"/>
        <v>0</v>
      </c>
      <c r="K225" s="190">
        <f t="shared" si="6"/>
        <v>1000</v>
      </c>
      <c r="L225" s="190">
        <f t="shared" si="6"/>
        <v>0</v>
      </c>
      <c r="M225" s="190">
        <f t="shared" si="6"/>
        <v>1000</v>
      </c>
      <c r="N225" s="190">
        <f t="shared" si="6"/>
        <v>-2000</v>
      </c>
      <c r="O225" s="184"/>
      <c r="P225" s="184"/>
      <c r="Q225" s="210">
        <f>Q226-Q224</f>
        <v>0</v>
      </c>
      <c r="R225" s="210">
        <f>R226-R224</f>
        <v>0</v>
      </c>
      <c r="S225" s="210">
        <f>S226-S224</f>
        <v>0</v>
      </c>
      <c r="T225" s="210">
        <f>T226-T224</f>
        <v>0</v>
      </c>
      <c r="U225" s="210">
        <f>U226-U224</f>
        <v>0</v>
      </c>
    </row>
    <row r="226" spans="1:21" s="181" customFormat="1" hidden="1" outlineLevel="1" x14ac:dyDescent="0.25">
      <c r="A226" s="185"/>
      <c r="B226" s="195" t="s">
        <v>193</v>
      </c>
      <c r="C226" s="192" t="s">
        <v>109</v>
      </c>
      <c r="D226" s="182" t="s">
        <v>202</v>
      </c>
      <c r="E226" s="187">
        <v>385000</v>
      </c>
      <c r="F226" s="187">
        <v>82000</v>
      </c>
      <c r="G226" s="187">
        <v>147000</v>
      </c>
      <c r="H226" s="187">
        <v>119000</v>
      </c>
      <c r="I226" s="187">
        <v>37000</v>
      </c>
      <c r="J226" s="188">
        <v>534000</v>
      </c>
      <c r="K226" s="188">
        <v>71000</v>
      </c>
      <c r="L226" s="188">
        <v>82000</v>
      </c>
      <c r="M226" s="188">
        <v>265000</v>
      </c>
      <c r="N226" s="188">
        <v>116000</v>
      </c>
      <c r="O226" s="184"/>
      <c r="P226" s="184"/>
      <c r="Q226" s="209"/>
      <c r="R226" s="209"/>
      <c r="S226" s="209"/>
      <c r="T226" s="209"/>
      <c r="U226" s="209"/>
    </row>
    <row r="227" spans="1:21" s="178" customFormat="1" ht="6" hidden="1" customHeight="1" outlineLevel="1" x14ac:dyDescent="0.25">
      <c r="B227" s="196"/>
      <c r="C227" s="194"/>
      <c r="D227" s="197"/>
      <c r="E227" s="198"/>
      <c r="F227" s="198"/>
      <c r="G227" s="198"/>
      <c r="H227" s="198"/>
      <c r="I227" s="198"/>
      <c r="J227" s="198"/>
      <c r="K227" s="198"/>
      <c r="L227" s="198"/>
      <c r="M227" s="198"/>
      <c r="N227" s="198"/>
      <c r="Q227" s="211"/>
      <c r="R227" s="211"/>
      <c r="S227" s="211"/>
      <c r="T227" s="211"/>
      <c r="U227" s="211"/>
    </row>
    <row r="228" spans="1:21" s="181" customFormat="1" hidden="1" outlineLevel="1" x14ac:dyDescent="0.25">
      <c r="A228" s="178"/>
      <c r="C228" s="199" t="s">
        <v>109</v>
      </c>
      <c r="D228" s="193" t="str">
        <f>"Fonds propres alloués (Md€, sur la période cumulée) "</f>
        <v xml:space="preserve">Fonds propres alloués (Md€, sur la période cumulée) </v>
      </c>
      <c r="E228" s="200" t="e">
        <f>#REF!</f>
        <v>#REF!</v>
      </c>
      <c r="F228" s="200" t="e">
        <f>#REF!</f>
        <v>#REF!</v>
      </c>
      <c r="G228" s="201" t="e">
        <f>#REF!</f>
        <v>#REF!</v>
      </c>
      <c r="H228" s="201" t="e">
        <f>#REF!</f>
        <v>#REF!</v>
      </c>
      <c r="I228" s="201" t="e">
        <f>#REF!</f>
        <v>#REF!</v>
      </c>
      <c r="J228" s="201" t="e">
        <f>#REF!</f>
        <v>#REF!</v>
      </c>
      <c r="K228" s="201" t="e">
        <f>#REF!</f>
        <v>#REF!</v>
      </c>
      <c r="L228" s="201" t="e">
        <f>#REF!</f>
        <v>#REF!</v>
      </c>
      <c r="M228" s="201" t="e">
        <f>#REF!</f>
        <v>#REF!</v>
      </c>
      <c r="N228" s="200" t="e">
        <f>#REF!</f>
        <v>#REF!</v>
      </c>
      <c r="O228" s="184"/>
      <c r="P228" s="184"/>
      <c r="Q228" s="212" t="e">
        <f>#REF!</f>
        <v>#REF!</v>
      </c>
      <c r="R228" s="212" t="e">
        <f>#REF!</f>
        <v>#REF!</v>
      </c>
      <c r="S228" s="213" t="e">
        <f>#REF!</f>
        <v>#REF!</v>
      </c>
      <c r="T228" s="213" t="e">
        <f>#REF!</f>
        <v>#REF!</v>
      </c>
      <c r="U228" s="213" t="e">
        <f>#REF!</f>
        <v>#REF!</v>
      </c>
    </row>
    <row r="229" spans="1:21" collapsed="1" x14ac:dyDescent="0.25">
      <c r="C229" s="6"/>
      <c r="D229" s="7"/>
    </row>
    <row r="230" spans="1:21" s="20" customFormat="1" x14ac:dyDescent="0.25">
      <c r="B230" s="127"/>
      <c r="C230" s="5"/>
      <c r="D230" s="24" t="s">
        <v>42</v>
      </c>
      <c r="E230" s="108">
        <f>$E$63</f>
        <v>2014</v>
      </c>
      <c r="F230" s="108" t="str">
        <f>$F$63</f>
        <v xml:space="preserve">4T14 </v>
      </c>
      <c r="G230" s="108" t="str">
        <f>$G$63</f>
        <v xml:space="preserve">3T14 </v>
      </c>
      <c r="H230" s="108" t="str">
        <f>$H$63</f>
        <v xml:space="preserve">2T14 </v>
      </c>
      <c r="I230" s="108" t="str">
        <f>$I$63</f>
        <v xml:space="preserve">1T14 </v>
      </c>
      <c r="J230" s="108">
        <f>$J$63</f>
        <v>2013</v>
      </c>
      <c r="K230" s="108" t="str">
        <f>$K$63</f>
        <v xml:space="preserve">4T13 </v>
      </c>
      <c r="L230" s="108" t="str">
        <f>$L$63</f>
        <v xml:space="preserve">3T13 </v>
      </c>
      <c r="M230" s="108" t="str">
        <f>$M$63</f>
        <v xml:space="preserve">2T13 </v>
      </c>
      <c r="N230" s="108" t="str">
        <f>$N$63</f>
        <v xml:space="preserve">1T13 </v>
      </c>
      <c r="Q230" s="216">
        <f>$E$63</f>
        <v>2014</v>
      </c>
      <c r="R230" s="216" t="str">
        <f>$F$63</f>
        <v xml:space="preserve">4T14 </v>
      </c>
      <c r="S230" s="216" t="str">
        <f>$G$63</f>
        <v xml:space="preserve">3T14 </v>
      </c>
      <c r="T230" s="216" t="str">
        <f>$H$63</f>
        <v xml:space="preserve">2T14 </v>
      </c>
      <c r="U230" s="216" t="str">
        <f>$I$63</f>
        <v xml:space="preserve">1T14 </v>
      </c>
    </row>
    <row r="231" spans="1:21" x14ac:dyDescent="0.25">
      <c r="D231" s="89" t="s">
        <v>110</v>
      </c>
    </row>
    <row r="232" spans="1:21" x14ac:dyDescent="0.25">
      <c r="A232" s="25" t="s">
        <v>149</v>
      </c>
      <c r="B232" s="124" t="s">
        <v>193</v>
      </c>
      <c r="C232" s="75" t="s">
        <v>109</v>
      </c>
      <c r="D232" s="89" t="s">
        <v>20</v>
      </c>
      <c r="E232" s="102">
        <v>2097000</v>
      </c>
      <c r="F232" s="102">
        <v>619000</v>
      </c>
      <c r="G232" s="102">
        <v>541000</v>
      </c>
      <c r="H232" s="102">
        <v>487000</v>
      </c>
      <c r="I232" s="102">
        <v>450000</v>
      </c>
      <c r="J232" s="98">
        <v>2080000</v>
      </c>
      <c r="K232" s="98">
        <v>475000</v>
      </c>
      <c r="L232" s="98">
        <v>475000</v>
      </c>
      <c r="M232" s="98">
        <v>571000</v>
      </c>
      <c r="N232" s="98">
        <v>559000</v>
      </c>
      <c r="Q232" s="209">
        <f>'PF pro forma'!E232-'Histo-Pôles '!E232</f>
        <v>0</v>
      </c>
      <c r="R232" s="209">
        <f>'PF pro forma'!F232-'Histo-Pôles '!F232</f>
        <v>1000</v>
      </c>
      <c r="S232" s="209">
        <f>'PF pro forma'!G232-'Histo-Pôles '!G232</f>
        <v>0</v>
      </c>
      <c r="T232" s="209">
        <f>'PF pro forma'!H232-'Histo-Pôles '!H232</f>
        <v>2000</v>
      </c>
      <c r="U232" s="209">
        <f>'PF pro forma'!I232-'Histo-Pôles '!I232</f>
        <v>-3000</v>
      </c>
    </row>
    <row r="233" spans="1:21" x14ac:dyDescent="0.25">
      <c r="A233" s="25" t="s">
        <v>145</v>
      </c>
      <c r="B233" s="124" t="s">
        <v>193</v>
      </c>
      <c r="C233" s="75" t="s">
        <v>109</v>
      </c>
      <c r="D233" s="78" t="s">
        <v>11</v>
      </c>
      <c r="E233" s="107">
        <v>-1461000</v>
      </c>
      <c r="F233" s="107">
        <v>-427000</v>
      </c>
      <c r="G233" s="107">
        <v>-353000</v>
      </c>
      <c r="H233" s="107">
        <v>-347000</v>
      </c>
      <c r="I233" s="107">
        <v>-334000</v>
      </c>
      <c r="J233" s="107">
        <v>-1473000</v>
      </c>
      <c r="K233" s="107">
        <v>-362000</v>
      </c>
      <c r="L233" s="107">
        <v>-358000</v>
      </c>
      <c r="M233" s="107">
        <v>-379000</v>
      </c>
      <c r="N233" s="107">
        <v>-374000</v>
      </c>
      <c r="Q233" s="210">
        <f>'PF pro forma'!E233-'Histo-Pôles '!E233</f>
        <v>0</v>
      </c>
      <c r="R233" s="210">
        <f>'PF pro forma'!F233-'Histo-Pôles '!F233</f>
        <v>5000</v>
      </c>
      <c r="S233" s="210">
        <f>'PF pro forma'!G233-'Histo-Pôles '!G233</f>
        <v>5000</v>
      </c>
      <c r="T233" s="210">
        <f>'PF pro forma'!H233-'Histo-Pôles '!H233</f>
        <v>4000</v>
      </c>
      <c r="U233" s="210">
        <f>'PF pro forma'!I233-'Histo-Pôles '!I233</f>
        <v>-14000</v>
      </c>
    </row>
    <row r="234" spans="1:21" x14ac:dyDescent="0.25">
      <c r="A234" s="25" t="s">
        <v>150</v>
      </c>
      <c r="B234" s="124" t="s">
        <v>193</v>
      </c>
      <c r="C234" s="75" t="s">
        <v>109</v>
      </c>
      <c r="D234" s="89" t="s">
        <v>23</v>
      </c>
      <c r="E234" s="102">
        <v>636000</v>
      </c>
      <c r="F234" s="102">
        <v>192000</v>
      </c>
      <c r="G234" s="102">
        <v>188000</v>
      </c>
      <c r="H234" s="102">
        <v>140000</v>
      </c>
      <c r="I234" s="102">
        <v>116000</v>
      </c>
      <c r="J234" s="102">
        <v>607000</v>
      </c>
      <c r="K234" s="102">
        <v>113000</v>
      </c>
      <c r="L234" s="102">
        <v>117000</v>
      </c>
      <c r="M234" s="102">
        <v>192000</v>
      </c>
      <c r="N234" s="102">
        <v>185000</v>
      </c>
      <c r="Q234" s="209">
        <f>'PF pro forma'!E234-'Histo-Pôles '!E234</f>
        <v>0</v>
      </c>
      <c r="R234" s="209">
        <f>'PF pro forma'!F234-'Histo-Pôles '!F234</f>
        <v>6000</v>
      </c>
      <c r="S234" s="209">
        <f>'PF pro forma'!G234-'Histo-Pôles '!G234</f>
        <v>5000</v>
      </c>
      <c r="T234" s="209">
        <f>'PF pro forma'!H234-'Histo-Pôles '!H234</f>
        <v>6000</v>
      </c>
      <c r="U234" s="209">
        <f>'PF pro forma'!I234-'Histo-Pôles '!I234</f>
        <v>-17000</v>
      </c>
    </row>
    <row r="235" spans="1:21" x14ac:dyDescent="0.25">
      <c r="A235" s="25" t="s">
        <v>147</v>
      </c>
      <c r="B235" s="124" t="s">
        <v>193</v>
      </c>
      <c r="C235" s="75" t="s">
        <v>109</v>
      </c>
      <c r="D235" s="78" t="s">
        <v>12</v>
      </c>
      <c r="E235" s="107">
        <v>-357000</v>
      </c>
      <c r="F235" s="107">
        <v>-136000</v>
      </c>
      <c r="G235" s="107">
        <v>-66000</v>
      </c>
      <c r="H235" s="107">
        <v>-50000</v>
      </c>
      <c r="I235" s="107">
        <v>-105000</v>
      </c>
      <c r="J235" s="107">
        <v>-272000</v>
      </c>
      <c r="K235" s="107">
        <v>-64000</v>
      </c>
      <c r="L235" s="107">
        <v>-59000</v>
      </c>
      <c r="M235" s="107">
        <v>-62000</v>
      </c>
      <c r="N235" s="107">
        <v>-87000</v>
      </c>
      <c r="Q235" s="210">
        <f>'PF pro forma'!E235-'Histo-Pôles '!E235</f>
        <v>0</v>
      </c>
      <c r="R235" s="210">
        <f>'PF pro forma'!F235-'Histo-Pôles '!F235</f>
        <v>0</v>
      </c>
      <c r="S235" s="210">
        <f>'PF pro forma'!G235-'Histo-Pôles '!G235</f>
        <v>0</v>
      </c>
      <c r="T235" s="210">
        <f>'PF pro forma'!H235-'Histo-Pôles '!H235</f>
        <v>1000</v>
      </c>
      <c r="U235" s="210">
        <f>'PF pro forma'!I235-'Histo-Pôles '!I235</f>
        <v>-1000</v>
      </c>
    </row>
    <row r="236" spans="1:21" x14ac:dyDescent="0.25">
      <c r="A236" s="25" t="s">
        <v>151</v>
      </c>
      <c r="B236" s="124" t="s">
        <v>193</v>
      </c>
      <c r="C236" s="75" t="s">
        <v>109</v>
      </c>
      <c r="D236" s="89" t="s">
        <v>13</v>
      </c>
      <c r="E236" s="102">
        <v>279000</v>
      </c>
      <c r="F236" s="102">
        <v>56000</v>
      </c>
      <c r="G236" s="102">
        <v>122000</v>
      </c>
      <c r="H236" s="102">
        <v>90000</v>
      </c>
      <c r="I236" s="102">
        <v>11000</v>
      </c>
      <c r="J236" s="102">
        <v>335000</v>
      </c>
      <c r="K236" s="102">
        <v>49000</v>
      </c>
      <c r="L236" s="102">
        <v>58000</v>
      </c>
      <c r="M236" s="102">
        <v>130000</v>
      </c>
      <c r="N236" s="102">
        <v>98000</v>
      </c>
      <c r="Q236" s="209">
        <f>'PF pro forma'!E236-'Histo-Pôles '!E236</f>
        <v>0</v>
      </c>
      <c r="R236" s="209">
        <f>'PF pro forma'!F236-'Histo-Pôles '!F236</f>
        <v>6000</v>
      </c>
      <c r="S236" s="209">
        <f>'PF pro forma'!G236-'Histo-Pôles '!G236</f>
        <v>5000</v>
      </c>
      <c r="T236" s="209">
        <f>'PF pro forma'!H236-'Histo-Pôles '!H236</f>
        <v>7000</v>
      </c>
      <c r="U236" s="209">
        <f>'PF pro forma'!I236-'Histo-Pôles '!I236</f>
        <v>-18000</v>
      </c>
    </row>
    <row r="237" spans="1:21" x14ac:dyDescent="0.25">
      <c r="A237" s="165" t="s">
        <v>153</v>
      </c>
      <c r="B237" s="124" t="s">
        <v>193</v>
      </c>
      <c r="C237" s="77" t="s">
        <v>109</v>
      </c>
      <c r="D237" s="106" t="s">
        <v>35</v>
      </c>
      <c r="E237" s="107">
        <v>102000</v>
      </c>
      <c r="F237" s="107">
        <v>24000</v>
      </c>
      <c r="G237" s="107">
        <v>24000</v>
      </c>
      <c r="H237" s="107">
        <v>28000</v>
      </c>
      <c r="I237" s="107">
        <v>26000</v>
      </c>
      <c r="J237" s="107">
        <v>89000</v>
      </c>
      <c r="K237" s="107">
        <v>21000</v>
      </c>
      <c r="L237" s="107">
        <v>24000</v>
      </c>
      <c r="M237" s="107">
        <v>25000</v>
      </c>
      <c r="N237" s="107">
        <v>19000</v>
      </c>
      <c r="Q237" s="210">
        <f>'PF pro forma'!E237-'Histo-Pôles '!E237</f>
        <v>0</v>
      </c>
      <c r="R237" s="210">
        <f>'PF pro forma'!F237-'Histo-Pôles '!F237</f>
        <v>0</v>
      </c>
      <c r="S237" s="210">
        <f>'PF pro forma'!G237-'Histo-Pôles '!G237</f>
        <v>0</v>
      </c>
      <c r="T237" s="210">
        <f>'PF pro forma'!H237-'Histo-Pôles '!H237</f>
        <v>0</v>
      </c>
      <c r="U237" s="210">
        <f>'PF pro forma'!I237-'Histo-Pôles '!I237</f>
        <v>0</v>
      </c>
    </row>
    <row r="238" spans="1:21" x14ac:dyDescent="0.25">
      <c r="A238" s="25" t="s">
        <v>154</v>
      </c>
      <c r="B238" s="124" t="s">
        <v>193</v>
      </c>
      <c r="C238" s="75" t="s">
        <v>109</v>
      </c>
      <c r="D238" s="78" t="s">
        <v>14</v>
      </c>
      <c r="E238" s="107">
        <v>4000</v>
      </c>
      <c r="F238" s="107">
        <v>2000</v>
      </c>
      <c r="G238" s="107">
        <v>1000</v>
      </c>
      <c r="H238" s="107">
        <v>1000</v>
      </c>
      <c r="I238" s="107">
        <v>0</v>
      </c>
      <c r="J238" s="107">
        <v>110000</v>
      </c>
      <c r="K238" s="107">
        <v>1000</v>
      </c>
      <c r="L238" s="107">
        <v>0</v>
      </c>
      <c r="M238" s="107">
        <v>110000</v>
      </c>
      <c r="N238" s="107">
        <v>-1000</v>
      </c>
      <c r="Q238" s="210">
        <f>'PF pro forma'!E238-'Histo-Pôles '!E238</f>
        <v>0</v>
      </c>
      <c r="R238" s="210">
        <f>'PF pro forma'!F238-'Histo-Pôles '!F238</f>
        <v>0</v>
      </c>
      <c r="S238" s="210">
        <f>'PF pro forma'!G238-'Histo-Pôles '!G238</f>
        <v>0</v>
      </c>
      <c r="T238" s="210">
        <f>'PF pro forma'!H238-'Histo-Pôles '!H238</f>
        <v>0</v>
      </c>
      <c r="U238" s="210">
        <f>'PF pro forma'!I238-'Histo-Pôles '!I238</f>
        <v>0</v>
      </c>
    </row>
    <row r="239" spans="1:21" x14ac:dyDescent="0.25">
      <c r="A239" s="25" t="s">
        <v>142</v>
      </c>
      <c r="B239" s="124" t="s">
        <v>193</v>
      </c>
      <c r="C239" s="75" t="s">
        <v>109</v>
      </c>
      <c r="D239" s="89" t="s">
        <v>15</v>
      </c>
      <c r="E239" s="102">
        <v>385000</v>
      </c>
      <c r="F239" s="102">
        <v>82000</v>
      </c>
      <c r="G239" s="102">
        <v>147000</v>
      </c>
      <c r="H239" s="102">
        <v>119000</v>
      </c>
      <c r="I239" s="102">
        <v>37000</v>
      </c>
      <c r="J239" s="102">
        <v>534000</v>
      </c>
      <c r="K239" s="102">
        <v>71000</v>
      </c>
      <c r="L239" s="102">
        <v>82000</v>
      </c>
      <c r="M239" s="102">
        <v>265000</v>
      </c>
      <c r="N239" s="102">
        <v>116000</v>
      </c>
      <c r="Q239" s="209">
        <f>'PF pro forma'!E239-'Histo-Pôles '!E239</f>
        <v>0</v>
      </c>
      <c r="R239" s="209">
        <f>'PF pro forma'!F239-'Histo-Pôles '!F239</f>
        <v>6000</v>
      </c>
      <c r="S239" s="209">
        <f>'PF pro forma'!G239-'Histo-Pôles '!G239</f>
        <v>5000</v>
      </c>
      <c r="T239" s="209">
        <f>'PF pro forma'!H239-'Histo-Pôles '!H239</f>
        <v>7000</v>
      </c>
      <c r="U239" s="209">
        <f>'PF pro forma'!I239-'Histo-Pôles '!I239</f>
        <v>-18000</v>
      </c>
    </row>
    <row r="240" spans="1:21" s="9" customFormat="1" ht="6" customHeight="1" x14ac:dyDescent="0.25">
      <c r="B240" s="126"/>
      <c r="C240" s="6"/>
      <c r="D240" s="16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Q240" s="211">
        <f>'PF pro forma'!E240-'Histo-Pôles '!E240</f>
        <v>0</v>
      </c>
      <c r="R240" s="211">
        <f>'PF pro forma'!F240-'Histo-Pôles '!F240</f>
        <v>0</v>
      </c>
      <c r="S240" s="211">
        <f>'PF pro forma'!G240-'Histo-Pôles '!G240</f>
        <v>0</v>
      </c>
      <c r="T240" s="211">
        <f>'PF pro forma'!H240-'Histo-Pôles '!H240</f>
        <v>0</v>
      </c>
      <c r="U240" s="211">
        <f>'PF pro forma'!I240-'Histo-Pôles '!I240</f>
        <v>0</v>
      </c>
    </row>
    <row r="241" spans="1:21" x14ac:dyDescent="0.25">
      <c r="A241" s="25"/>
      <c r="B241" s="124"/>
      <c r="C241" s="77" t="s">
        <v>109</v>
      </c>
      <c r="D241" s="106" t="str">
        <f>"Fonds propres alloués (Md€, sur la période cumulée) "</f>
        <v xml:space="preserve">Fonds propres alloués (Md€, sur la période cumulée) </v>
      </c>
      <c r="E241" s="136" t="e">
        <f>#REF!</f>
        <v>#REF!</v>
      </c>
      <c r="F241" s="136" t="e">
        <f>#REF!</f>
        <v>#REF!</v>
      </c>
      <c r="G241" s="99" t="e">
        <f>#REF!</f>
        <v>#REF!</v>
      </c>
      <c r="H241" s="99" t="e">
        <f>#REF!</f>
        <v>#REF!</v>
      </c>
      <c r="I241" s="99" t="e">
        <f>#REF!</f>
        <v>#REF!</v>
      </c>
      <c r="J241" s="99" t="e">
        <f>#REF!</f>
        <v>#REF!</v>
      </c>
      <c r="K241" s="99" t="e">
        <f>#REF!</f>
        <v>#REF!</v>
      </c>
      <c r="L241" s="99" t="e">
        <f>#REF!</f>
        <v>#REF!</v>
      </c>
      <c r="M241" s="99" t="e">
        <f>#REF!</f>
        <v>#REF!</v>
      </c>
      <c r="N241" s="136" t="e">
        <f>#REF!</f>
        <v>#REF!</v>
      </c>
      <c r="Q241" s="212" t="e">
        <f>'PF pro forma'!E241-'Histo-Pôles '!E241</f>
        <v>#REF!</v>
      </c>
      <c r="R241" s="212" t="e">
        <f>'PF pro forma'!F241-'Histo-Pôles '!F241</f>
        <v>#REF!</v>
      </c>
      <c r="S241" s="213" t="e">
        <f>'PF pro forma'!G241-'Histo-Pôles '!G241</f>
        <v>#REF!</v>
      </c>
      <c r="T241" s="213" t="e">
        <f>'PF pro forma'!H241-'Histo-Pôles '!H241</f>
        <v>#REF!</v>
      </c>
      <c r="U241" s="213" t="e">
        <f>'PF pro forma'!I241-'Histo-Pôles '!I241</f>
        <v>#REF!</v>
      </c>
    </row>
    <row r="242" spans="1:21" x14ac:dyDescent="0.25">
      <c r="C242" s="6"/>
      <c r="D242" s="7"/>
    </row>
    <row r="243" spans="1:21" x14ac:dyDescent="0.25">
      <c r="C243" s="6"/>
      <c r="D243" s="7"/>
    </row>
    <row r="244" spans="1:21" s="178" customFormat="1" hidden="1" outlineLevel="1" x14ac:dyDescent="0.25">
      <c r="D244" s="179" t="s">
        <v>42</v>
      </c>
      <c r="E244" s="180">
        <f>2014</f>
        <v>2014</v>
      </c>
      <c r="F244" s="180" t="s">
        <v>106</v>
      </c>
      <c r="G244" s="180" t="s">
        <v>105</v>
      </c>
      <c r="H244" s="180" t="s">
        <v>104</v>
      </c>
      <c r="I244" s="180" t="s">
        <v>103</v>
      </c>
      <c r="J244" s="180">
        <f>2013</f>
        <v>2013</v>
      </c>
      <c r="K244" s="180" t="s">
        <v>98</v>
      </c>
      <c r="L244" s="180" t="s">
        <v>99</v>
      </c>
      <c r="M244" s="180" t="s">
        <v>100</v>
      </c>
      <c r="N244" s="180" t="s">
        <v>101</v>
      </c>
      <c r="Q244" s="207">
        <f>2014</f>
        <v>2014</v>
      </c>
      <c r="R244" s="207" t="s">
        <v>106</v>
      </c>
      <c r="S244" s="207" t="s">
        <v>105</v>
      </c>
      <c r="T244" s="207" t="s">
        <v>104</v>
      </c>
      <c r="U244" s="207" t="s">
        <v>103</v>
      </c>
    </row>
    <row r="245" spans="1:21" s="181" customFormat="1" hidden="1" outlineLevel="1" x14ac:dyDescent="0.25">
      <c r="D245" s="182" t="s">
        <v>111</v>
      </c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4"/>
      <c r="P245" s="184"/>
      <c r="Q245" s="203"/>
      <c r="R245" s="203"/>
      <c r="S245" s="203"/>
      <c r="T245" s="203"/>
      <c r="U245" s="203"/>
    </row>
    <row r="246" spans="1:21" s="181" customFormat="1" hidden="1" outlineLevel="1" x14ac:dyDescent="0.25">
      <c r="A246" s="185" t="s">
        <v>149</v>
      </c>
      <c r="B246" s="186" t="s">
        <v>168</v>
      </c>
      <c r="C246" s="202" t="s">
        <v>112</v>
      </c>
      <c r="D246" s="182" t="s">
        <v>20</v>
      </c>
      <c r="E246" s="187">
        <v>2229000</v>
      </c>
      <c r="F246" s="187">
        <v>612000</v>
      </c>
      <c r="G246" s="187">
        <v>566000</v>
      </c>
      <c r="H246" s="187">
        <v>537000</v>
      </c>
      <c r="I246" s="187">
        <v>514000</v>
      </c>
      <c r="J246" s="188">
        <v>2204000</v>
      </c>
      <c r="K246" s="188">
        <v>532000</v>
      </c>
      <c r="L246" s="188">
        <v>556000</v>
      </c>
      <c r="M246" s="188">
        <v>557000</v>
      </c>
      <c r="N246" s="188">
        <v>559000</v>
      </c>
      <c r="O246" s="184"/>
      <c r="P246" s="184"/>
      <c r="Q246" s="209"/>
      <c r="R246" s="209"/>
      <c r="S246" s="209"/>
      <c r="T246" s="209"/>
      <c r="U246" s="209"/>
    </row>
    <row r="247" spans="1:21" s="181" customFormat="1" hidden="1" outlineLevel="1" x14ac:dyDescent="0.25">
      <c r="A247" s="186" t="s">
        <v>145</v>
      </c>
      <c r="B247" s="186" t="s">
        <v>168</v>
      </c>
      <c r="C247" s="186" t="s">
        <v>112</v>
      </c>
      <c r="D247" s="189" t="s">
        <v>11</v>
      </c>
      <c r="E247" s="190">
        <v>-1443000</v>
      </c>
      <c r="F247" s="190">
        <v>-394000</v>
      </c>
      <c r="G247" s="190">
        <v>-358000</v>
      </c>
      <c r="H247" s="190">
        <v>-342000</v>
      </c>
      <c r="I247" s="190">
        <v>-349000</v>
      </c>
      <c r="J247" s="190">
        <v>-1386000</v>
      </c>
      <c r="K247" s="190">
        <v>-345000</v>
      </c>
      <c r="L247" s="190">
        <v>-349000</v>
      </c>
      <c r="M247" s="190">
        <v>-346000</v>
      </c>
      <c r="N247" s="190">
        <v>-346000</v>
      </c>
      <c r="O247" s="184"/>
      <c r="P247" s="184"/>
      <c r="Q247" s="210"/>
      <c r="R247" s="210"/>
      <c r="S247" s="210"/>
      <c r="T247" s="210"/>
      <c r="U247" s="210"/>
    </row>
    <row r="248" spans="1:21" s="181" customFormat="1" hidden="1" outlineLevel="1" x14ac:dyDescent="0.25">
      <c r="A248" s="185" t="s">
        <v>150</v>
      </c>
      <c r="B248" s="186" t="s">
        <v>168</v>
      </c>
      <c r="C248" s="186" t="s">
        <v>112</v>
      </c>
      <c r="D248" s="182" t="s">
        <v>23</v>
      </c>
      <c r="E248" s="187">
        <v>786000</v>
      </c>
      <c r="F248" s="187">
        <v>218000</v>
      </c>
      <c r="G248" s="187">
        <v>208000</v>
      </c>
      <c r="H248" s="187">
        <v>195000</v>
      </c>
      <c r="I248" s="187">
        <v>165000</v>
      </c>
      <c r="J248" s="187">
        <v>818000</v>
      </c>
      <c r="K248" s="187">
        <v>187000</v>
      </c>
      <c r="L248" s="187">
        <v>207000</v>
      </c>
      <c r="M248" s="187">
        <v>211000</v>
      </c>
      <c r="N248" s="187">
        <v>213000</v>
      </c>
      <c r="O248" s="184"/>
      <c r="P248" s="184"/>
      <c r="Q248" s="209"/>
      <c r="R248" s="209"/>
      <c r="S248" s="209"/>
      <c r="T248" s="209"/>
      <c r="U248" s="209"/>
    </row>
    <row r="249" spans="1:21" s="181" customFormat="1" hidden="1" outlineLevel="1" x14ac:dyDescent="0.25">
      <c r="A249" s="186" t="s">
        <v>147</v>
      </c>
      <c r="B249" s="186" t="s">
        <v>168</v>
      </c>
      <c r="C249" s="186" t="s">
        <v>112</v>
      </c>
      <c r="D249" s="189" t="s">
        <v>12</v>
      </c>
      <c r="E249" s="190">
        <v>-50000</v>
      </c>
      <c r="F249" s="190">
        <v>-17000</v>
      </c>
      <c r="G249" s="190">
        <v>-6000</v>
      </c>
      <c r="H249" s="190">
        <v>-16000</v>
      </c>
      <c r="I249" s="190">
        <v>-11000</v>
      </c>
      <c r="J249" s="190">
        <v>-54000</v>
      </c>
      <c r="K249" s="190">
        <v>-16000</v>
      </c>
      <c r="L249" s="190">
        <v>0</v>
      </c>
      <c r="M249" s="190">
        <v>-12000</v>
      </c>
      <c r="N249" s="190">
        <v>-26000</v>
      </c>
      <c r="O249" s="184"/>
      <c r="P249" s="184"/>
      <c r="Q249" s="210"/>
      <c r="R249" s="210"/>
      <c r="S249" s="210"/>
      <c r="T249" s="210"/>
      <c r="U249" s="210"/>
    </row>
    <row r="250" spans="1:21" s="181" customFormat="1" hidden="1" outlineLevel="1" x14ac:dyDescent="0.25">
      <c r="A250" s="185" t="s">
        <v>151</v>
      </c>
      <c r="B250" s="186" t="s">
        <v>168</v>
      </c>
      <c r="C250" s="186" t="s">
        <v>112</v>
      </c>
      <c r="D250" s="182" t="s">
        <v>13</v>
      </c>
      <c r="E250" s="187">
        <v>736000</v>
      </c>
      <c r="F250" s="187">
        <v>201000</v>
      </c>
      <c r="G250" s="187">
        <v>202000</v>
      </c>
      <c r="H250" s="187">
        <v>179000</v>
      </c>
      <c r="I250" s="187">
        <v>154000</v>
      </c>
      <c r="J250" s="187">
        <v>764000</v>
      </c>
      <c r="K250" s="187">
        <v>171000</v>
      </c>
      <c r="L250" s="187">
        <v>207000</v>
      </c>
      <c r="M250" s="187">
        <v>199000</v>
      </c>
      <c r="N250" s="187">
        <v>187000</v>
      </c>
      <c r="O250" s="184"/>
      <c r="P250" s="184"/>
      <c r="Q250" s="209"/>
      <c r="R250" s="209"/>
      <c r="S250" s="209"/>
      <c r="T250" s="209"/>
      <c r="U250" s="209"/>
    </row>
    <row r="251" spans="1:21" s="181" customFormat="1" hidden="1" outlineLevel="1" x14ac:dyDescent="0.25">
      <c r="A251" s="191" t="s">
        <v>153</v>
      </c>
      <c r="B251" s="186" t="s">
        <v>168</v>
      </c>
      <c r="C251" s="192" t="s">
        <v>112</v>
      </c>
      <c r="D251" s="193" t="s">
        <v>35</v>
      </c>
      <c r="E251" s="190">
        <v>0</v>
      </c>
      <c r="F251" s="190">
        <v>0</v>
      </c>
      <c r="G251" s="190">
        <v>0</v>
      </c>
      <c r="H251" s="190">
        <v>0</v>
      </c>
      <c r="I251" s="190">
        <v>0</v>
      </c>
      <c r="J251" s="190">
        <v>0</v>
      </c>
      <c r="K251" s="190">
        <v>0</v>
      </c>
      <c r="L251" s="190">
        <v>0</v>
      </c>
      <c r="M251" s="190">
        <v>0</v>
      </c>
      <c r="N251" s="190">
        <v>0</v>
      </c>
      <c r="O251" s="184"/>
      <c r="P251" s="184"/>
      <c r="Q251" s="210"/>
      <c r="R251" s="210"/>
      <c r="S251" s="210"/>
      <c r="T251" s="210"/>
      <c r="U251" s="210"/>
    </row>
    <row r="252" spans="1:21" s="181" customFormat="1" hidden="1" outlineLevel="1" x14ac:dyDescent="0.25">
      <c r="A252" s="185" t="s">
        <v>154</v>
      </c>
      <c r="B252" s="186" t="s">
        <v>168</v>
      </c>
      <c r="C252" s="186" t="s">
        <v>112</v>
      </c>
      <c r="D252" s="189" t="s">
        <v>14</v>
      </c>
      <c r="E252" s="190">
        <v>4000</v>
      </c>
      <c r="F252" s="190">
        <v>-1000</v>
      </c>
      <c r="G252" s="190">
        <v>1000</v>
      </c>
      <c r="H252" s="190">
        <v>1000</v>
      </c>
      <c r="I252" s="190">
        <v>3000</v>
      </c>
      <c r="J252" s="190">
        <v>6000</v>
      </c>
      <c r="K252" s="190">
        <v>1000</v>
      </c>
      <c r="L252" s="190">
        <v>1000</v>
      </c>
      <c r="M252" s="190">
        <v>1000</v>
      </c>
      <c r="N252" s="190">
        <v>3000</v>
      </c>
      <c r="O252" s="184"/>
      <c r="P252" s="184"/>
      <c r="Q252" s="210"/>
      <c r="R252" s="210"/>
      <c r="S252" s="210"/>
      <c r="T252" s="210"/>
      <c r="U252" s="210"/>
    </row>
    <row r="253" spans="1:21" s="181" customFormat="1" hidden="1" outlineLevel="1" x14ac:dyDescent="0.25">
      <c r="A253" s="185" t="s">
        <v>142</v>
      </c>
      <c r="B253" s="186" t="s">
        <v>168</v>
      </c>
      <c r="C253" s="186" t="s">
        <v>112</v>
      </c>
      <c r="D253" s="182" t="s">
        <v>25</v>
      </c>
      <c r="E253" s="187">
        <v>740000</v>
      </c>
      <c r="F253" s="187">
        <v>200000</v>
      </c>
      <c r="G253" s="187">
        <v>203000</v>
      </c>
      <c r="H253" s="187">
        <v>180000</v>
      </c>
      <c r="I253" s="187">
        <v>157000</v>
      </c>
      <c r="J253" s="187">
        <v>770000</v>
      </c>
      <c r="K253" s="187">
        <v>172000</v>
      </c>
      <c r="L253" s="187">
        <v>208000</v>
      </c>
      <c r="M253" s="187">
        <v>200000</v>
      </c>
      <c r="N253" s="187">
        <v>190000</v>
      </c>
      <c r="O253" s="184"/>
      <c r="P253" s="184"/>
      <c r="Q253" s="209"/>
      <c r="R253" s="209"/>
      <c r="S253" s="209"/>
      <c r="T253" s="209"/>
      <c r="U253" s="209"/>
    </row>
    <row r="254" spans="1:21" s="181" customFormat="1" hidden="1" outlineLevel="1" x14ac:dyDescent="0.25">
      <c r="B254" s="186"/>
      <c r="C254" s="194"/>
      <c r="D254" s="193" t="s">
        <v>34</v>
      </c>
      <c r="E254" s="190">
        <f t="shared" ref="E254:N254" si="7">E255-E253</f>
        <v>-8000</v>
      </c>
      <c r="F254" s="190">
        <f t="shared" si="7"/>
        <v>-3000</v>
      </c>
      <c r="G254" s="190">
        <f t="shared" si="7"/>
        <v>-2000</v>
      </c>
      <c r="H254" s="190">
        <f t="shared" si="7"/>
        <v>-2000</v>
      </c>
      <c r="I254" s="190">
        <f t="shared" si="7"/>
        <v>-1000</v>
      </c>
      <c r="J254" s="190">
        <f t="shared" si="7"/>
        <v>-3000</v>
      </c>
      <c r="K254" s="190">
        <f t="shared" si="7"/>
        <v>-2000</v>
      </c>
      <c r="L254" s="190">
        <f t="shared" si="7"/>
        <v>0</v>
      </c>
      <c r="M254" s="190">
        <f t="shared" si="7"/>
        <v>-1000</v>
      </c>
      <c r="N254" s="190">
        <f t="shared" si="7"/>
        <v>0</v>
      </c>
      <c r="O254" s="184"/>
      <c r="P254" s="184"/>
      <c r="Q254" s="210">
        <f>Q255-Q253</f>
        <v>0</v>
      </c>
      <c r="R254" s="210">
        <f>R255-R253</f>
        <v>0</v>
      </c>
      <c r="S254" s="210">
        <f>S255-S253</f>
        <v>0</v>
      </c>
      <c r="T254" s="210">
        <f>T255-T253</f>
        <v>0</v>
      </c>
      <c r="U254" s="210">
        <f>U255-U253</f>
        <v>0</v>
      </c>
    </row>
    <row r="255" spans="1:21" s="181" customFormat="1" hidden="1" outlineLevel="1" x14ac:dyDescent="0.25">
      <c r="A255" s="185"/>
      <c r="B255" s="195" t="s">
        <v>194</v>
      </c>
      <c r="C255" s="186" t="s">
        <v>113</v>
      </c>
      <c r="D255" s="182" t="s">
        <v>114</v>
      </c>
      <c r="E255" s="187">
        <v>732000</v>
      </c>
      <c r="F255" s="187">
        <v>197000</v>
      </c>
      <c r="G255" s="187">
        <v>201000</v>
      </c>
      <c r="H255" s="187">
        <v>178000</v>
      </c>
      <c r="I255" s="187">
        <v>156000</v>
      </c>
      <c r="J255" s="188">
        <v>767000</v>
      </c>
      <c r="K255" s="188">
        <v>170000</v>
      </c>
      <c r="L255" s="188">
        <v>208000</v>
      </c>
      <c r="M255" s="188">
        <v>199000</v>
      </c>
      <c r="N255" s="188">
        <v>190000</v>
      </c>
      <c r="O255" s="184"/>
      <c r="P255" s="184"/>
      <c r="Q255" s="209"/>
      <c r="R255" s="209"/>
      <c r="S255" s="209"/>
      <c r="T255" s="209"/>
      <c r="U255" s="209"/>
    </row>
    <row r="256" spans="1:21" s="178" customFormat="1" ht="6" hidden="1" customHeight="1" outlineLevel="1" x14ac:dyDescent="0.25">
      <c r="B256" s="196"/>
      <c r="C256" s="194"/>
      <c r="D256" s="197"/>
      <c r="E256" s="198"/>
      <c r="F256" s="198"/>
      <c r="G256" s="198"/>
      <c r="H256" s="198"/>
      <c r="I256" s="198"/>
      <c r="J256" s="198"/>
      <c r="K256" s="198"/>
      <c r="L256" s="198"/>
      <c r="M256" s="198"/>
      <c r="N256" s="198"/>
      <c r="Q256" s="211"/>
      <c r="R256" s="211"/>
      <c r="S256" s="211"/>
      <c r="T256" s="211"/>
      <c r="U256" s="211"/>
    </row>
    <row r="257" spans="1:21" s="181" customFormat="1" hidden="1" outlineLevel="1" x14ac:dyDescent="0.25">
      <c r="A257" s="178"/>
      <c r="C257" s="199" t="s">
        <v>113</v>
      </c>
      <c r="D257" s="193" t="str">
        <f>"Fonds propres alloués (Md€, sur la période cumulée) "</f>
        <v xml:space="preserve">Fonds propres alloués (Md€, sur la période cumulée) </v>
      </c>
      <c r="E257" s="200" t="e">
        <f>#REF!</f>
        <v>#REF!</v>
      </c>
      <c r="F257" s="200" t="e">
        <f>#REF!</f>
        <v>#REF!</v>
      </c>
      <c r="G257" s="201" t="e">
        <f>#REF!</f>
        <v>#REF!</v>
      </c>
      <c r="H257" s="201" t="e">
        <f>#REF!</f>
        <v>#REF!</v>
      </c>
      <c r="I257" s="201" t="e">
        <f>#REF!</f>
        <v>#REF!</v>
      </c>
      <c r="J257" s="201" t="e">
        <f>#REF!</f>
        <v>#REF!</v>
      </c>
      <c r="K257" s="201" t="e">
        <f>#REF!</f>
        <v>#REF!</v>
      </c>
      <c r="L257" s="201" t="e">
        <f>#REF!</f>
        <v>#REF!</v>
      </c>
      <c r="M257" s="201" t="e">
        <f>#REF!</f>
        <v>#REF!</v>
      </c>
      <c r="N257" s="200" t="e">
        <f>#REF!</f>
        <v>#REF!</v>
      </c>
      <c r="O257" s="184"/>
      <c r="P257" s="184"/>
      <c r="Q257" s="212" t="e">
        <f>#REF!</f>
        <v>#REF!</v>
      </c>
      <c r="R257" s="212" t="e">
        <f>#REF!</f>
        <v>#REF!</v>
      </c>
      <c r="S257" s="213" t="e">
        <f>#REF!</f>
        <v>#REF!</v>
      </c>
      <c r="T257" s="213" t="e">
        <f>#REF!</f>
        <v>#REF!</v>
      </c>
      <c r="U257" s="213" t="e">
        <f>#REF!</f>
        <v>#REF!</v>
      </c>
    </row>
    <row r="258" spans="1:21" collapsed="1" x14ac:dyDescent="0.25">
      <c r="C258" s="6"/>
      <c r="D258" s="7"/>
    </row>
    <row r="259" spans="1:21" s="154" customFormat="1" x14ac:dyDescent="0.25">
      <c r="B259" s="122"/>
      <c r="C259" s="9"/>
      <c r="D259" s="24" t="s">
        <v>42</v>
      </c>
      <c r="E259" s="108">
        <f>$E$63</f>
        <v>2014</v>
      </c>
      <c r="F259" s="108" t="str">
        <f>$F$63</f>
        <v xml:space="preserve">4T14 </v>
      </c>
      <c r="G259" s="108" t="str">
        <f>$G$63</f>
        <v xml:space="preserve">3T14 </v>
      </c>
      <c r="H259" s="108" t="str">
        <f>$H$63</f>
        <v xml:space="preserve">2T14 </v>
      </c>
      <c r="I259" s="108" t="str">
        <f>$I$63</f>
        <v xml:space="preserve">1T14 </v>
      </c>
      <c r="J259" s="108">
        <f>$J$63</f>
        <v>2013</v>
      </c>
      <c r="K259" s="108" t="str">
        <f>$K$63</f>
        <v xml:space="preserve">4T13 </v>
      </c>
      <c r="L259" s="108" t="str">
        <f>$L$63</f>
        <v xml:space="preserve">3T13 </v>
      </c>
      <c r="M259" s="108" t="str">
        <f>$M$63</f>
        <v xml:space="preserve">2T13 </v>
      </c>
      <c r="N259" s="108" t="str">
        <f>$N$63</f>
        <v xml:space="preserve">1T13 </v>
      </c>
      <c r="Q259" s="216">
        <f>$E$63</f>
        <v>2014</v>
      </c>
      <c r="R259" s="216" t="str">
        <f>$F$63</f>
        <v xml:space="preserve">4T14 </v>
      </c>
      <c r="S259" s="216" t="str">
        <f>$G$63</f>
        <v xml:space="preserve">3T14 </v>
      </c>
      <c r="T259" s="216" t="str">
        <f>$H$63</f>
        <v xml:space="preserve">2T14 </v>
      </c>
      <c r="U259" s="216" t="str">
        <f>$I$63</f>
        <v xml:space="preserve">1T14 </v>
      </c>
    </row>
    <row r="260" spans="1:21" x14ac:dyDescent="0.25">
      <c r="D260" s="89" t="s">
        <v>115</v>
      </c>
    </row>
    <row r="261" spans="1:21" x14ac:dyDescent="0.25">
      <c r="A261" s="25" t="s">
        <v>149</v>
      </c>
      <c r="B261" s="124" t="s">
        <v>194</v>
      </c>
      <c r="C261" s="73" t="s">
        <v>113</v>
      </c>
      <c r="D261" s="89" t="s">
        <v>20</v>
      </c>
      <c r="E261" s="102">
        <v>2202000</v>
      </c>
      <c r="F261" s="102">
        <v>604000</v>
      </c>
      <c r="G261" s="102">
        <v>559000</v>
      </c>
      <c r="H261" s="102">
        <v>531000</v>
      </c>
      <c r="I261" s="102">
        <v>508000</v>
      </c>
      <c r="J261" s="98">
        <v>2184000</v>
      </c>
      <c r="K261" s="98">
        <v>526000</v>
      </c>
      <c r="L261" s="98">
        <v>551000</v>
      </c>
      <c r="M261" s="98">
        <v>552000</v>
      </c>
      <c r="N261" s="98">
        <v>555000</v>
      </c>
      <c r="Q261" s="209">
        <f>'PF pro forma'!E261-'Histo-Pôles '!E261</f>
        <v>0</v>
      </c>
      <c r="R261" s="209">
        <f>'PF pro forma'!F261-'Histo-Pôles '!F261</f>
        <v>0</v>
      </c>
      <c r="S261" s="209">
        <f>'PF pro forma'!G261-'Histo-Pôles '!G261</f>
        <v>0</v>
      </c>
      <c r="T261" s="209">
        <f>'PF pro forma'!H261-'Histo-Pôles '!H261</f>
        <v>0</v>
      </c>
      <c r="U261" s="209">
        <f>'PF pro forma'!I261-'Histo-Pôles '!I261</f>
        <v>0</v>
      </c>
    </row>
    <row r="262" spans="1:21" x14ac:dyDescent="0.25">
      <c r="A262" s="75" t="s">
        <v>145</v>
      </c>
      <c r="B262" s="124" t="s">
        <v>194</v>
      </c>
      <c r="C262" s="73" t="s">
        <v>113</v>
      </c>
      <c r="D262" s="78" t="s">
        <v>11</v>
      </c>
      <c r="E262" s="107">
        <v>-1424000</v>
      </c>
      <c r="F262" s="107">
        <v>-389000</v>
      </c>
      <c r="G262" s="107">
        <v>-353000</v>
      </c>
      <c r="H262" s="107">
        <v>-338000</v>
      </c>
      <c r="I262" s="107">
        <v>-344000</v>
      </c>
      <c r="J262" s="107">
        <v>-1369000</v>
      </c>
      <c r="K262" s="107">
        <v>-341000</v>
      </c>
      <c r="L262" s="107">
        <v>-344000</v>
      </c>
      <c r="M262" s="107">
        <v>-342000</v>
      </c>
      <c r="N262" s="107">
        <v>-342000</v>
      </c>
      <c r="Q262" s="210">
        <f>'PF pro forma'!E262-'Histo-Pôles '!E262</f>
        <v>0</v>
      </c>
      <c r="R262" s="210">
        <f>'PF pro forma'!F262-'Histo-Pôles '!F262</f>
        <v>6000</v>
      </c>
      <c r="S262" s="210">
        <f>'PF pro forma'!G262-'Histo-Pôles '!G262</f>
        <v>5000</v>
      </c>
      <c r="T262" s="210">
        <f>'PF pro forma'!H262-'Histo-Pôles '!H262</f>
        <v>6000</v>
      </c>
      <c r="U262" s="210">
        <f>'PF pro forma'!I262-'Histo-Pôles '!I262</f>
        <v>-17000</v>
      </c>
    </row>
    <row r="263" spans="1:21" x14ac:dyDescent="0.25">
      <c r="A263" s="25" t="s">
        <v>150</v>
      </c>
      <c r="B263" s="124" t="s">
        <v>194</v>
      </c>
      <c r="C263" s="73" t="s">
        <v>113</v>
      </c>
      <c r="D263" s="89" t="s">
        <v>23</v>
      </c>
      <c r="E263" s="102">
        <v>778000</v>
      </c>
      <c r="F263" s="102">
        <v>215000</v>
      </c>
      <c r="G263" s="102">
        <v>206000</v>
      </c>
      <c r="H263" s="102">
        <v>193000</v>
      </c>
      <c r="I263" s="102">
        <v>164000</v>
      </c>
      <c r="J263" s="102">
        <v>815000</v>
      </c>
      <c r="K263" s="102">
        <v>185000</v>
      </c>
      <c r="L263" s="102">
        <v>207000</v>
      </c>
      <c r="M263" s="102">
        <v>210000</v>
      </c>
      <c r="N263" s="102">
        <v>213000</v>
      </c>
      <c r="Q263" s="209">
        <f>'PF pro forma'!E263-'Histo-Pôles '!E263</f>
        <v>0</v>
      </c>
      <c r="R263" s="209">
        <f>'PF pro forma'!F263-'Histo-Pôles '!F263</f>
        <v>6000</v>
      </c>
      <c r="S263" s="209">
        <f>'PF pro forma'!G263-'Histo-Pôles '!G263</f>
        <v>5000</v>
      </c>
      <c r="T263" s="209">
        <f>'PF pro forma'!H263-'Histo-Pôles '!H263</f>
        <v>6000</v>
      </c>
      <c r="U263" s="209">
        <f>'PF pro forma'!I263-'Histo-Pôles '!I263</f>
        <v>-17000</v>
      </c>
    </row>
    <row r="264" spans="1:21" x14ac:dyDescent="0.25">
      <c r="A264" s="25" t="s">
        <v>147</v>
      </c>
      <c r="B264" s="124" t="s">
        <v>194</v>
      </c>
      <c r="C264" s="73" t="s">
        <v>113</v>
      </c>
      <c r="D264" s="78" t="s">
        <v>12</v>
      </c>
      <c r="E264" s="107">
        <v>-50000</v>
      </c>
      <c r="F264" s="107">
        <v>-17000</v>
      </c>
      <c r="G264" s="107">
        <v>-6000</v>
      </c>
      <c r="H264" s="107">
        <v>-16000</v>
      </c>
      <c r="I264" s="107">
        <v>-11000</v>
      </c>
      <c r="J264" s="107">
        <v>-54000</v>
      </c>
      <c r="K264" s="107">
        <v>-16000</v>
      </c>
      <c r="L264" s="107">
        <v>0</v>
      </c>
      <c r="M264" s="107">
        <v>-12000</v>
      </c>
      <c r="N264" s="107">
        <v>-26000</v>
      </c>
      <c r="Q264" s="210">
        <f>'PF pro forma'!E264-'Histo-Pôles '!E264</f>
        <v>0</v>
      </c>
      <c r="R264" s="210">
        <f>'PF pro forma'!F264-'Histo-Pôles '!F264</f>
        <v>0</v>
      </c>
      <c r="S264" s="210">
        <f>'PF pro forma'!G264-'Histo-Pôles '!G264</f>
        <v>0</v>
      </c>
      <c r="T264" s="210">
        <f>'PF pro forma'!H264-'Histo-Pôles '!H264</f>
        <v>0</v>
      </c>
      <c r="U264" s="210">
        <f>'PF pro forma'!I264-'Histo-Pôles '!I264</f>
        <v>0</v>
      </c>
    </row>
    <row r="265" spans="1:21" x14ac:dyDescent="0.25">
      <c r="A265" s="25" t="s">
        <v>151</v>
      </c>
      <c r="B265" s="124" t="s">
        <v>194</v>
      </c>
      <c r="C265" s="73" t="s">
        <v>113</v>
      </c>
      <c r="D265" s="89" t="s">
        <v>13</v>
      </c>
      <c r="E265" s="102">
        <v>728000</v>
      </c>
      <c r="F265" s="102">
        <v>198000</v>
      </c>
      <c r="G265" s="102">
        <v>200000</v>
      </c>
      <c r="H265" s="102">
        <v>177000</v>
      </c>
      <c r="I265" s="102">
        <v>153000</v>
      </c>
      <c r="J265" s="102">
        <v>761000</v>
      </c>
      <c r="K265" s="102">
        <v>169000</v>
      </c>
      <c r="L265" s="102">
        <v>207000</v>
      </c>
      <c r="M265" s="102">
        <v>198000</v>
      </c>
      <c r="N265" s="102">
        <v>187000</v>
      </c>
      <c r="Q265" s="209">
        <f>'PF pro forma'!E265-'Histo-Pôles '!E265</f>
        <v>0</v>
      </c>
      <c r="R265" s="209">
        <f>'PF pro forma'!F265-'Histo-Pôles '!F265</f>
        <v>6000</v>
      </c>
      <c r="S265" s="209">
        <f>'PF pro forma'!G265-'Histo-Pôles '!G265</f>
        <v>5000</v>
      </c>
      <c r="T265" s="209">
        <f>'PF pro forma'!H265-'Histo-Pôles '!H265</f>
        <v>6000</v>
      </c>
      <c r="U265" s="209">
        <f>'PF pro forma'!I265-'Histo-Pôles '!I265</f>
        <v>-17000</v>
      </c>
    </row>
    <row r="266" spans="1:21" x14ac:dyDescent="0.25">
      <c r="A266" s="166" t="s">
        <v>173</v>
      </c>
      <c r="B266" s="124" t="s">
        <v>194</v>
      </c>
      <c r="C266" s="69" t="s">
        <v>113</v>
      </c>
      <c r="D266" s="106" t="s">
        <v>24</v>
      </c>
      <c r="E266" s="107">
        <v>4000</v>
      </c>
      <c r="F266" s="107">
        <v>-1000</v>
      </c>
      <c r="G266" s="107">
        <v>1000</v>
      </c>
      <c r="H266" s="107">
        <v>1000</v>
      </c>
      <c r="I266" s="107">
        <v>3000</v>
      </c>
      <c r="J266" s="107">
        <v>6000</v>
      </c>
      <c r="K266" s="107">
        <v>1000</v>
      </c>
      <c r="L266" s="107">
        <v>1000</v>
      </c>
      <c r="M266" s="107">
        <v>1000</v>
      </c>
      <c r="N266" s="107">
        <v>3000</v>
      </c>
      <c r="Q266" s="210">
        <f>'PF pro forma'!E266-'Histo-Pôles '!E266</f>
        <v>0</v>
      </c>
      <c r="R266" s="210">
        <f>'PF pro forma'!F266-'Histo-Pôles '!F266</f>
        <v>0</v>
      </c>
      <c r="S266" s="210">
        <f>'PF pro forma'!G266-'Histo-Pôles '!G266</f>
        <v>0</v>
      </c>
      <c r="T266" s="210">
        <f>'PF pro forma'!H266-'Histo-Pôles '!H266</f>
        <v>0</v>
      </c>
      <c r="U266" s="210">
        <f>'PF pro forma'!I266-'Histo-Pôles '!I266</f>
        <v>0</v>
      </c>
    </row>
    <row r="267" spans="1:21" x14ac:dyDescent="0.25">
      <c r="A267" s="25" t="s">
        <v>142</v>
      </c>
      <c r="B267" s="124" t="s">
        <v>194</v>
      </c>
      <c r="C267" s="73" t="s">
        <v>113</v>
      </c>
      <c r="D267" s="89" t="s">
        <v>15</v>
      </c>
      <c r="E267" s="102">
        <v>732000</v>
      </c>
      <c r="F267" s="102">
        <v>197000</v>
      </c>
      <c r="G267" s="102">
        <v>201000</v>
      </c>
      <c r="H267" s="102">
        <v>178000</v>
      </c>
      <c r="I267" s="102">
        <v>156000</v>
      </c>
      <c r="J267" s="102">
        <v>767000</v>
      </c>
      <c r="K267" s="102">
        <v>170000</v>
      </c>
      <c r="L267" s="102">
        <v>208000</v>
      </c>
      <c r="M267" s="102">
        <v>199000</v>
      </c>
      <c r="N267" s="102">
        <v>190000</v>
      </c>
      <c r="Q267" s="209">
        <f>'PF pro forma'!E267-'Histo-Pôles '!E267</f>
        <v>0</v>
      </c>
      <c r="R267" s="209">
        <f>'PF pro forma'!F267-'Histo-Pôles '!F267</f>
        <v>6000</v>
      </c>
      <c r="S267" s="209">
        <f>'PF pro forma'!G267-'Histo-Pôles '!G267</f>
        <v>5000</v>
      </c>
      <c r="T267" s="209">
        <f>'PF pro forma'!H267-'Histo-Pôles '!H267</f>
        <v>6000</v>
      </c>
      <c r="U267" s="209">
        <f>'PF pro forma'!I267-'Histo-Pôles '!I267</f>
        <v>-17000</v>
      </c>
    </row>
    <row r="268" spans="1:21" s="9" customFormat="1" ht="6" customHeight="1" x14ac:dyDescent="0.25">
      <c r="B268" s="125"/>
      <c r="C268" s="6"/>
      <c r="D268" s="16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Q268" s="211">
        <f>'PF pro forma'!E268-'Histo-Pôles '!E268</f>
        <v>0</v>
      </c>
      <c r="R268" s="211">
        <f>'PF pro forma'!F268-'Histo-Pôles '!F268</f>
        <v>0</v>
      </c>
      <c r="S268" s="211">
        <f>'PF pro forma'!G268-'Histo-Pôles '!G268</f>
        <v>0</v>
      </c>
      <c r="T268" s="211">
        <f>'PF pro forma'!H268-'Histo-Pôles '!H268</f>
        <v>0</v>
      </c>
      <c r="U268" s="211">
        <f>'PF pro forma'!I268-'Histo-Pôles '!I268</f>
        <v>0</v>
      </c>
    </row>
    <row r="269" spans="1:21" x14ac:dyDescent="0.25">
      <c r="A269" s="3"/>
      <c r="B269" s="128"/>
      <c r="C269" s="72" t="s">
        <v>113</v>
      </c>
      <c r="D269" s="106" t="str">
        <f>"Fonds propres alloués (Md€, sur la période cumulée) "</f>
        <v xml:space="preserve">Fonds propres alloués (Md€, sur la période cumulée) </v>
      </c>
      <c r="E269" s="136" t="e">
        <f>#REF!</f>
        <v>#REF!</v>
      </c>
      <c r="F269" s="136" t="e">
        <f>#REF!</f>
        <v>#REF!</v>
      </c>
      <c r="G269" s="99" t="e">
        <f>#REF!</f>
        <v>#REF!</v>
      </c>
      <c r="H269" s="99" t="e">
        <f>#REF!</f>
        <v>#REF!</v>
      </c>
      <c r="I269" s="99" t="e">
        <f>#REF!</f>
        <v>#REF!</v>
      </c>
      <c r="J269" s="99" t="e">
        <f>#REF!</f>
        <v>#REF!</v>
      </c>
      <c r="K269" s="99" t="e">
        <f>#REF!</f>
        <v>#REF!</v>
      </c>
      <c r="L269" s="99" t="e">
        <f>#REF!</f>
        <v>#REF!</v>
      </c>
      <c r="M269" s="99" t="e">
        <f>#REF!</f>
        <v>#REF!</v>
      </c>
      <c r="N269" s="136" t="e">
        <f>#REF!</f>
        <v>#REF!</v>
      </c>
      <c r="Q269" s="212" t="e">
        <f>'PF pro forma'!E269-'Histo-Pôles '!E269</f>
        <v>#REF!</v>
      </c>
      <c r="R269" s="212" t="e">
        <f>'PF pro forma'!F269-'Histo-Pôles '!F269</f>
        <v>#REF!</v>
      </c>
      <c r="S269" s="213" t="e">
        <f>'PF pro forma'!G269-'Histo-Pôles '!G269</f>
        <v>#REF!</v>
      </c>
      <c r="T269" s="213" t="e">
        <f>'PF pro forma'!H269-'Histo-Pôles '!H269</f>
        <v>#REF!</v>
      </c>
      <c r="U269" s="213" t="e">
        <f>'PF pro forma'!I269-'Histo-Pôles '!I269</f>
        <v>#REF!</v>
      </c>
    </row>
    <row r="270" spans="1:21" x14ac:dyDescent="0.25">
      <c r="C270" s="6"/>
      <c r="D270" s="7"/>
    </row>
    <row r="271" spans="1:21" s="154" customFormat="1" x14ac:dyDescent="0.25">
      <c r="B271" s="122"/>
      <c r="C271" s="9"/>
      <c r="D271" s="24" t="s">
        <v>42</v>
      </c>
      <c r="E271" s="108">
        <f>$E$63</f>
        <v>2014</v>
      </c>
      <c r="F271" s="108" t="str">
        <f>$F$63</f>
        <v xml:space="preserve">4T14 </v>
      </c>
      <c r="G271" s="108" t="str">
        <f>$G$63</f>
        <v xml:space="preserve">3T14 </v>
      </c>
      <c r="H271" s="108" t="str">
        <f>$H$63</f>
        <v xml:space="preserve">2T14 </v>
      </c>
      <c r="I271" s="108" t="str">
        <f>$I$63</f>
        <v xml:space="preserve">1T14 </v>
      </c>
      <c r="J271" s="108">
        <f>$J$63</f>
        <v>2013</v>
      </c>
      <c r="K271" s="108" t="str">
        <f>$K$63</f>
        <v xml:space="preserve">4T13 </v>
      </c>
      <c r="L271" s="108" t="str">
        <f>$L$63</f>
        <v xml:space="preserve">3T13 </v>
      </c>
      <c r="M271" s="108" t="str">
        <f>$M$63</f>
        <v xml:space="preserve">2T13 </v>
      </c>
      <c r="N271" s="108" t="str">
        <f>$N$63</f>
        <v xml:space="preserve">1T13 </v>
      </c>
      <c r="Q271" s="216">
        <f>$E$63</f>
        <v>2014</v>
      </c>
      <c r="R271" s="216" t="str">
        <f>$F$63</f>
        <v xml:space="preserve">4T14 </v>
      </c>
      <c r="S271" s="216" t="str">
        <f>$G$63</f>
        <v xml:space="preserve">3T14 </v>
      </c>
      <c r="T271" s="216" t="str">
        <f>$H$63</f>
        <v xml:space="preserve">2T14 </v>
      </c>
      <c r="U271" s="216" t="str">
        <f>$I$63</f>
        <v xml:space="preserve">1T14 </v>
      </c>
    </row>
    <row r="272" spans="1:21" x14ac:dyDescent="0.25">
      <c r="D272" s="78" t="s">
        <v>49</v>
      </c>
    </row>
    <row r="273" spans="1:21" x14ac:dyDescent="0.25">
      <c r="A273" s="25" t="s">
        <v>149</v>
      </c>
      <c r="B273" s="124" t="s">
        <v>220</v>
      </c>
      <c r="C273" s="73" t="s">
        <v>38</v>
      </c>
      <c r="D273" s="89" t="s">
        <v>20</v>
      </c>
      <c r="E273" s="102">
        <v>2180000</v>
      </c>
      <c r="F273" s="102">
        <v>568000</v>
      </c>
      <c r="G273" s="102">
        <v>541000</v>
      </c>
      <c r="H273" s="102">
        <v>538000</v>
      </c>
      <c r="I273" s="102">
        <v>533000</v>
      </c>
      <c r="J273" s="98">
        <v>2136000</v>
      </c>
      <c r="K273" s="98">
        <v>571000</v>
      </c>
      <c r="L273" s="98">
        <v>517000</v>
      </c>
      <c r="M273" s="98">
        <v>510000</v>
      </c>
      <c r="N273" s="98">
        <v>538000</v>
      </c>
      <c r="Q273" s="209">
        <f>'PF pro forma'!E273-'Histo-Pôles '!E273</f>
        <v>0</v>
      </c>
      <c r="R273" s="209">
        <f>'PF pro forma'!F273-'Histo-Pôles '!F273</f>
        <v>9000</v>
      </c>
      <c r="S273" s="209">
        <f>'PF pro forma'!G273-'Histo-Pôles '!G273</f>
        <v>-3000</v>
      </c>
      <c r="T273" s="209">
        <f>'PF pro forma'!H273-'Histo-Pôles '!H273</f>
        <v>-3000</v>
      </c>
      <c r="U273" s="209">
        <f>'PF pro forma'!I273-'Histo-Pôles '!I273</f>
        <v>-3000</v>
      </c>
    </row>
    <row r="274" spans="1:21" x14ac:dyDescent="0.25">
      <c r="A274" s="75" t="s">
        <v>145</v>
      </c>
      <c r="B274" s="124" t="s">
        <v>220</v>
      </c>
      <c r="C274" s="73" t="s">
        <v>38</v>
      </c>
      <c r="D274" s="78" t="s">
        <v>11</v>
      </c>
      <c r="E274" s="107">
        <v>-1079000</v>
      </c>
      <c r="F274" s="107">
        <v>-289000</v>
      </c>
      <c r="G274" s="107">
        <v>-270000</v>
      </c>
      <c r="H274" s="107">
        <v>-267000</v>
      </c>
      <c r="I274" s="107">
        <v>-253000</v>
      </c>
      <c r="J274" s="107">
        <v>-1076000</v>
      </c>
      <c r="K274" s="107">
        <v>-307000</v>
      </c>
      <c r="L274" s="107">
        <v>-257000</v>
      </c>
      <c r="M274" s="107">
        <v>-255000</v>
      </c>
      <c r="N274" s="107">
        <v>-257000</v>
      </c>
      <c r="Q274" s="210">
        <f>'PF pro forma'!E274-'Histo-Pôles '!E274</f>
        <v>-2000</v>
      </c>
      <c r="R274" s="210">
        <f>'PF pro forma'!F274-'Histo-Pôles '!F274</f>
        <v>10000</v>
      </c>
      <c r="S274" s="210">
        <f>'PF pro forma'!G274-'Histo-Pôles '!G274</f>
        <v>8000</v>
      </c>
      <c r="T274" s="210">
        <f>'PF pro forma'!H274-'Histo-Pôles '!H274</f>
        <v>14000</v>
      </c>
      <c r="U274" s="210">
        <f>'PF pro forma'!I274-'Histo-Pôles '!I274</f>
        <v>-34000</v>
      </c>
    </row>
    <row r="275" spans="1:21" x14ac:dyDescent="0.25">
      <c r="A275" s="25" t="s">
        <v>150</v>
      </c>
      <c r="B275" s="124" t="s">
        <v>220</v>
      </c>
      <c r="C275" s="73" t="s">
        <v>38</v>
      </c>
      <c r="D275" s="89" t="s">
        <v>23</v>
      </c>
      <c r="E275" s="102">
        <v>1101000</v>
      </c>
      <c r="F275" s="102">
        <v>279000</v>
      </c>
      <c r="G275" s="102">
        <v>271000</v>
      </c>
      <c r="H275" s="102">
        <v>271000</v>
      </c>
      <c r="I275" s="102">
        <v>280000</v>
      </c>
      <c r="J275" s="102">
        <v>1060000</v>
      </c>
      <c r="K275" s="102">
        <v>264000</v>
      </c>
      <c r="L275" s="102">
        <v>260000</v>
      </c>
      <c r="M275" s="102">
        <v>255000</v>
      </c>
      <c r="N275" s="102">
        <v>281000</v>
      </c>
      <c r="Q275" s="209">
        <f>'PF pro forma'!E275-'Histo-Pôles '!E275</f>
        <v>-2000</v>
      </c>
      <c r="R275" s="209">
        <f>'PF pro forma'!F275-'Histo-Pôles '!F275</f>
        <v>19000</v>
      </c>
      <c r="S275" s="209">
        <f>'PF pro forma'!G275-'Histo-Pôles '!G275</f>
        <v>5000</v>
      </c>
      <c r="T275" s="209">
        <f>'PF pro forma'!H275-'Histo-Pôles '!H275</f>
        <v>11000</v>
      </c>
      <c r="U275" s="209">
        <f>'PF pro forma'!I275-'Histo-Pôles '!I275</f>
        <v>-37000</v>
      </c>
    </row>
    <row r="276" spans="1:21" x14ac:dyDescent="0.25">
      <c r="A276" s="75" t="s">
        <v>147</v>
      </c>
      <c r="B276" s="124" t="s">
        <v>220</v>
      </c>
      <c r="C276" s="69" t="s">
        <v>38</v>
      </c>
      <c r="D276" s="106" t="s">
        <v>12</v>
      </c>
      <c r="E276" s="107">
        <v>-6000</v>
      </c>
      <c r="F276" s="107">
        <v>1000</v>
      </c>
      <c r="G276" s="107">
        <v>-4000</v>
      </c>
      <c r="H276" s="107">
        <v>0</v>
      </c>
      <c r="I276" s="107">
        <v>-3000</v>
      </c>
      <c r="J276" s="107">
        <v>2000</v>
      </c>
      <c r="K276" s="107">
        <v>5000</v>
      </c>
      <c r="L276" s="107">
        <v>1000</v>
      </c>
      <c r="M276" s="107">
        <v>0</v>
      </c>
      <c r="N276" s="107">
        <v>-4000</v>
      </c>
      <c r="Q276" s="210">
        <f>'PF pro forma'!E276-'Histo-Pôles '!E276</f>
        <v>0</v>
      </c>
      <c r="R276" s="210">
        <f>'PF pro forma'!F276-'Histo-Pôles '!F276</f>
        <v>0</v>
      </c>
      <c r="S276" s="210">
        <f>'PF pro forma'!G276-'Histo-Pôles '!G276</f>
        <v>0</v>
      </c>
      <c r="T276" s="210">
        <f>'PF pro forma'!H276-'Histo-Pôles '!H276</f>
        <v>-1000</v>
      </c>
      <c r="U276" s="210">
        <f>'PF pro forma'!I276-'Histo-Pôles '!I276</f>
        <v>1000</v>
      </c>
    </row>
    <row r="277" spans="1:21" x14ac:dyDescent="0.25">
      <c r="A277" s="25" t="s">
        <v>151</v>
      </c>
      <c r="B277" s="124" t="s">
        <v>220</v>
      </c>
      <c r="C277" s="73" t="s">
        <v>38</v>
      </c>
      <c r="D277" s="89" t="s">
        <v>13</v>
      </c>
      <c r="E277" s="102">
        <v>1095000</v>
      </c>
      <c r="F277" s="102">
        <v>280000</v>
      </c>
      <c r="G277" s="102">
        <v>267000</v>
      </c>
      <c r="H277" s="102">
        <v>271000</v>
      </c>
      <c r="I277" s="102">
        <v>277000</v>
      </c>
      <c r="J277" s="102">
        <v>1062000</v>
      </c>
      <c r="K277" s="102">
        <v>269000</v>
      </c>
      <c r="L277" s="102">
        <v>261000</v>
      </c>
      <c r="M277" s="102">
        <v>255000</v>
      </c>
      <c r="N277" s="102">
        <v>277000</v>
      </c>
      <c r="Q277" s="209">
        <f>'PF pro forma'!E277-'Histo-Pôles '!E277</f>
        <v>-2000</v>
      </c>
      <c r="R277" s="209">
        <f>'PF pro forma'!F277-'Histo-Pôles '!F277</f>
        <v>19000</v>
      </c>
      <c r="S277" s="209">
        <f>'PF pro forma'!G277-'Histo-Pôles '!G277</f>
        <v>5000</v>
      </c>
      <c r="T277" s="209">
        <f>'PF pro forma'!H277-'Histo-Pôles '!H277</f>
        <v>10000</v>
      </c>
      <c r="U277" s="209">
        <f>'PF pro forma'!I277-'Histo-Pôles '!I277</f>
        <v>-36000</v>
      </c>
    </row>
    <row r="278" spans="1:21" x14ac:dyDescent="0.25">
      <c r="A278" s="165" t="s">
        <v>153</v>
      </c>
      <c r="B278" s="124" t="s">
        <v>220</v>
      </c>
      <c r="C278" s="69" t="s">
        <v>38</v>
      </c>
      <c r="D278" s="106" t="s">
        <v>35</v>
      </c>
      <c r="E278" s="107">
        <v>124000</v>
      </c>
      <c r="F278" s="107">
        <v>17000</v>
      </c>
      <c r="G278" s="107">
        <v>38000</v>
      </c>
      <c r="H278" s="107">
        <v>32000</v>
      </c>
      <c r="I278" s="107">
        <v>37000</v>
      </c>
      <c r="J278" s="107">
        <v>96000</v>
      </c>
      <c r="K278" s="107">
        <v>11000</v>
      </c>
      <c r="L278" s="107">
        <v>28000</v>
      </c>
      <c r="M278" s="107">
        <v>29000</v>
      </c>
      <c r="N278" s="107">
        <v>28000</v>
      </c>
      <c r="Q278" s="210">
        <f>'PF pro forma'!E278-'Histo-Pôles '!E278</f>
        <v>0</v>
      </c>
      <c r="R278" s="210">
        <f>'PF pro forma'!F278-'Histo-Pôles '!F278</f>
        <v>0</v>
      </c>
      <c r="S278" s="210">
        <f>'PF pro forma'!G278-'Histo-Pôles '!G278</f>
        <v>-1000</v>
      </c>
      <c r="T278" s="210">
        <f>'PF pro forma'!H278-'Histo-Pôles '!H278</f>
        <v>1000</v>
      </c>
      <c r="U278" s="210">
        <f>'PF pro forma'!I278-'Histo-Pôles '!I278</f>
        <v>0</v>
      </c>
    </row>
    <row r="279" spans="1:21" x14ac:dyDescent="0.25">
      <c r="A279" s="25" t="s">
        <v>154</v>
      </c>
      <c r="B279" s="124" t="s">
        <v>220</v>
      </c>
      <c r="C279" s="73" t="s">
        <v>38</v>
      </c>
      <c r="D279" s="78" t="s">
        <v>14</v>
      </c>
      <c r="E279" s="107">
        <v>-3000</v>
      </c>
      <c r="F279" s="107">
        <v>0</v>
      </c>
      <c r="G279" s="107">
        <v>-1000</v>
      </c>
      <c r="H279" s="107">
        <v>0</v>
      </c>
      <c r="I279" s="107">
        <v>-2000</v>
      </c>
      <c r="J279" s="107">
        <v>3000</v>
      </c>
      <c r="K279" s="107">
        <v>-3000</v>
      </c>
      <c r="L279" s="107">
        <v>0</v>
      </c>
      <c r="M279" s="107">
        <v>2000</v>
      </c>
      <c r="N279" s="107">
        <v>4000</v>
      </c>
      <c r="Q279" s="210">
        <f>'PF pro forma'!E279-'Histo-Pôles '!E279</f>
        <v>0</v>
      </c>
      <c r="R279" s="210">
        <f>'PF pro forma'!F279-'Histo-Pôles '!F279</f>
        <v>0</v>
      </c>
      <c r="S279" s="210">
        <f>'PF pro forma'!G279-'Histo-Pôles '!G279</f>
        <v>0</v>
      </c>
      <c r="T279" s="210">
        <f>'PF pro forma'!H279-'Histo-Pôles '!H279</f>
        <v>0</v>
      </c>
      <c r="U279" s="210">
        <f>'PF pro forma'!I279-'Histo-Pôles '!I279</f>
        <v>0</v>
      </c>
    </row>
    <row r="280" spans="1:21" x14ac:dyDescent="0.25">
      <c r="A280" s="25" t="s">
        <v>142</v>
      </c>
      <c r="B280" s="124" t="s">
        <v>220</v>
      </c>
      <c r="C280" s="73" t="s">
        <v>38</v>
      </c>
      <c r="D280" s="89" t="s">
        <v>15</v>
      </c>
      <c r="E280" s="102">
        <v>1216000</v>
      </c>
      <c r="F280" s="102">
        <v>297000</v>
      </c>
      <c r="G280" s="102">
        <v>304000</v>
      </c>
      <c r="H280" s="102">
        <v>303000</v>
      </c>
      <c r="I280" s="102">
        <v>312000</v>
      </c>
      <c r="J280" s="102">
        <v>1161000</v>
      </c>
      <c r="K280" s="102">
        <v>277000</v>
      </c>
      <c r="L280" s="102">
        <v>289000</v>
      </c>
      <c r="M280" s="102">
        <v>286000</v>
      </c>
      <c r="N280" s="102">
        <v>309000</v>
      </c>
      <c r="Q280" s="209">
        <f>'PF pro forma'!E280-'Histo-Pôles '!E280</f>
        <v>-2000</v>
      </c>
      <c r="R280" s="209">
        <f>'PF pro forma'!F280-'Histo-Pôles '!F280</f>
        <v>19000</v>
      </c>
      <c r="S280" s="209">
        <f>'PF pro forma'!G280-'Histo-Pôles '!G280</f>
        <v>4000</v>
      </c>
      <c r="T280" s="209">
        <f>'PF pro forma'!H280-'Histo-Pôles '!H280</f>
        <v>11000</v>
      </c>
      <c r="U280" s="209">
        <f>'PF pro forma'!I280-'Histo-Pôles '!I280</f>
        <v>-36000</v>
      </c>
    </row>
    <row r="281" spans="1:21" s="9" customFormat="1" ht="6" customHeight="1" x14ac:dyDescent="0.25">
      <c r="B281" s="125"/>
      <c r="C281" s="6"/>
      <c r="D281" s="16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Q281" s="211">
        <f>'PF pro forma'!E281-'Histo-Pôles '!E281</f>
        <v>0</v>
      </c>
      <c r="R281" s="211">
        <f>'PF pro forma'!F281-'Histo-Pôles '!F281</f>
        <v>0</v>
      </c>
      <c r="S281" s="211">
        <f>'PF pro forma'!G281-'Histo-Pôles '!G281</f>
        <v>0</v>
      </c>
      <c r="T281" s="211">
        <f>'PF pro forma'!H281-'Histo-Pôles '!H281</f>
        <v>0</v>
      </c>
      <c r="U281" s="211">
        <f>'PF pro forma'!I281-'Histo-Pôles '!I281</f>
        <v>0</v>
      </c>
    </row>
    <row r="282" spans="1:21" x14ac:dyDescent="0.25">
      <c r="A282" s="25"/>
      <c r="B282" s="124"/>
      <c r="C282" s="70" t="s">
        <v>38</v>
      </c>
      <c r="D282" s="106" t="str">
        <f>"Fonds propres alloués (Md€, sur la période cumulée) "</f>
        <v xml:space="preserve">Fonds propres alloués (Md€, sur la période cumulée) </v>
      </c>
      <c r="E282" s="136" t="e">
        <f>#REF!</f>
        <v>#REF!</v>
      </c>
      <c r="F282" s="136" t="e">
        <f>#REF!</f>
        <v>#REF!</v>
      </c>
      <c r="G282" s="99" t="e">
        <f>#REF!</f>
        <v>#REF!</v>
      </c>
      <c r="H282" s="99" t="e">
        <f>#REF!</f>
        <v>#REF!</v>
      </c>
      <c r="I282" s="99" t="e">
        <f>#REF!</f>
        <v>#REF!</v>
      </c>
      <c r="J282" s="99" t="e">
        <f>#REF!</f>
        <v>#REF!</v>
      </c>
      <c r="K282" s="99" t="e">
        <f>#REF!</f>
        <v>#REF!</v>
      </c>
      <c r="L282" s="99" t="e">
        <f>#REF!</f>
        <v>#REF!</v>
      </c>
      <c r="M282" s="99" t="e">
        <f>#REF!</f>
        <v>#REF!</v>
      </c>
      <c r="N282" s="99" t="e">
        <f>#REF!</f>
        <v>#REF!</v>
      </c>
      <c r="Q282" s="212" t="e">
        <f>'PF pro forma'!E282-'Histo-Pôles '!E282</f>
        <v>#REF!</v>
      </c>
      <c r="R282" s="212" t="e">
        <f>'PF pro forma'!F282-'Histo-Pôles '!F282</f>
        <v>#REF!</v>
      </c>
      <c r="S282" s="213" t="e">
        <f>'PF pro forma'!G282-'Histo-Pôles '!G282</f>
        <v>#REF!</v>
      </c>
      <c r="T282" s="213" t="e">
        <f>'PF pro forma'!H282-'Histo-Pôles '!H282</f>
        <v>#REF!</v>
      </c>
      <c r="U282" s="213" t="e">
        <f>'PF pro forma'!I282-'Histo-Pôles '!I282</f>
        <v>#REF!</v>
      </c>
    </row>
    <row r="283" spans="1:21" x14ac:dyDescent="0.25">
      <c r="C283" s="6"/>
      <c r="D283" s="7"/>
    </row>
    <row r="284" spans="1:21" s="154" customFormat="1" x14ac:dyDescent="0.25">
      <c r="B284" s="122"/>
      <c r="C284" s="9"/>
      <c r="D284" s="24" t="s">
        <v>42</v>
      </c>
      <c r="E284" s="108">
        <f>$E$63</f>
        <v>2014</v>
      </c>
      <c r="F284" s="108" t="str">
        <f>$F$63</f>
        <v xml:space="preserve">4T14 </v>
      </c>
      <c r="G284" s="108" t="str">
        <f>$G$63</f>
        <v xml:space="preserve">3T14 </v>
      </c>
      <c r="H284" s="108" t="str">
        <f>$H$63</f>
        <v xml:space="preserve">2T14 </v>
      </c>
      <c r="I284" s="108" t="str">
        <f>$I$63</f>
        <v xml:space="preserve">1T14 </v>
      </c>
      <c r="J284" s="108">
        <f>$J$63</f>
        <v>2013</v>
      </c>
      <c r="K284" s="108" t="str">
        <f>$K$63</f>
        <v xml:space="preserve">4T13 </v>
      </c>
      <c r="L284" s="108" t="str">
        <f>$L$63</f>
        <v xml:space="preserve">3T13 </v>
      </c>
      <c r="M284" s="108" t="str">
        <f>$M$63</f>
        <v xml:space="preserve">2T13 </v>
      </c>
      <c r="N284" s="108" t="str">
        <f>$N$63</f>
        <v xml:space="preserve">1T13 </v>
      </c>
      <c r="Q284" s="216">
        <f>$E$63</f>
        <v>2014</v>
      </c>
      <c r="R284" s="216" t="str">
        <f>$F$63</f>
        <v xml:space="preserve">4T14 </v>
      </c>
      <c r="S284" s="216" t="str">
        <f>$G$63</f>
        <v xml:space="preserve">3T14 </v>
      </c>
      <c r="T284" s="216" t="str">
        <f>$H$63</f>
        <v xml:space="preserve">2T14 </v>
      </c>
      <c r="U284" s="216" t="str">
        <f>$I$63</f>
        <v xml:space="preserve">1T14 </v>
      </c>
    </row>
    <row r="285" spans="1:21" x14ac:dyDescent="0.25">
      <c r="D285" s="78" t="s">
        <v>48</v>
      </c>
    </row>
    <row r="286" spans="1:21" x14ac:dyDescent="0.25">
      <c r="A286" s="25" t="s">
        <v>149</v>
      </c>
      <c r="B286" s="124" t="s">
        <v>219</v>
      </c>
      <c r="C286" s="73" t="s">
        <v>37</v>
      </c>
      <c r="D286" s="89" t="s">
        <v>20</v>
      </c>
      <c r="E286" s="102">
        <v>2805000</v>
      </c>
      <c r="F286" s="102">
        <v>716000</v>
      </c>
      <c r="G286" s="102">
        <v>700000</v>
      </c>
      <c r="H286" s="102">
        <v>710000</v>
      </c>
      <c r="I286" s="102">
        <v>679000</v>
      </c>
      <c r="J286" s="98">
        <v>2780000</v>
      </c>
      <c r="K286" s="98">
        <v>723000</v>
      </c>
      <c r="L286" s="98">
        <v>665000</v>
      </c>
      <c r="M286" s="98">
        <v>696000</v>
      </c>
      <c r="N286" s="98">
        <v>696000</v>
      </c>
      <c r="Q286" s="209">
        <f>'PF pro forma'!E286-'Histo-Pôles '!E286</f>
        <v>8000</v>
      </c>
      <c r="R286" s="209">
        <f>'PF pro forma'!F286-'Histo-Pôles '!F286</f>
        <v>-3000</v>
      </c>
      <c r="S286" s="209">
        <f>'PF pro forma'!G286-'Histo-Pôles '!G286</f>
        <v>-13000</v>
      </c>
      <c r="T286" s="209">
        <f>'PF pro forma'!H286-'Histo-Pôles '!H286</f>
        <v>16000</v>
      </c>
      <c r="U286" s="209">
        <f>'PF pro forma'!I286-'Histo-Pôles '!I286</f>
        <v>8000</v>
      </c>
    </row>
    <row r="287" spans="1:21" x14ac:dyDescent="0.25">
      <c r="A287" s="75" t="s">
        <v>145</v>
      </c>
      <c r="B287" s="124" t="s">
        <v>219</v>
      </c>
      <c r="C287" s="73" t="s">
        <v>37</v>
      </c>
      <c r="D287" s="78" t="s">
        <v>11</v>
      </c>
      <c r="E287" s="107">
        <v>-2171000</v>
      </c>
      <c r="F287" s="107">
        <v>-575000</v>
      </c>
      <c r="G287" s="107">
        <v>-549000</v>
      </c>
      <c r="H287" s="107">
        <v>-529000</v>
      </c>
      <c r="I287" s="107">
        <v>-518000</v>
      </c>
      <c r="J287" s="107">
        <v>-2119000</v>
      </c>
      <c r="K287" s="107">
        <v>-563000</v>
      </c>
      <c r="L287" s="107">
        <v>-525000</v>
      </c>
      <c r="M287" s="107">
        <v>-518000</v>
      </c>
      <c r="N287" s="107">
        <v>-513000</v>
      </c>
      <c r="Q287" s="210">
        <f>'PF pro forma'!E287-'Histo-Pôles '!E287</f>
        <v>-3000</v>
      </c>
      <c r="R287" s="210">
        <f>'PF pro forma'!F287-'Histo-Pôles '!F287</f>
        <v>4000</v>
      </c>
      <c r="S287" s="210">
        <f>'PF pro forma'!G287-'Histo-Pôles '!G287</f>
        <v>7000</v>
      </c>
      <c r="T287" s="210">
        <f>'PF pro forma'!H287-'Histo-Pôles '!H287</f>
        <v>0</v>
      </c>
      <c r="U287" s="210">
        <f>'PF pro forma'!I287-'Histo-Pôles '!I287</f>
        <v>-14000</v>
      </c>
    </row>
    <row r="288" spans="1:21" x14ac:dyDescent="0.25">
      <c r="A288" s="25" t="s">
        <v>150</v>
      </c>
      <c r="B288" s="124" t="s">
        <v>219</v>
      </c>
      <c r="C288" s="73" t="s">
        <v>37</v>
      </c>
      <c r="D288" s="89" t="s">
        <v>23</v>
      </c>
      <c r="E288" s="102">
        <v>634000</v>
      </c>
      <c r="F288" s="102">
        <v>141000</v>
      </c>
      <c r="G288" s="102">
        <v>151000</v>
      </c>
      <c r="H288" s="102">
        <v>181000</v>
      </c>
      <c r="I288" s="102">
        <v>161000</v>
      </c>
      <c r="J288" s="102">
        <v>661000</v>
      </c>
      <c r="K288" s="102">
        <v>160000</v>
      </c>
      <c r="L288" s="102">
        <v>140000</v>
      </c>
      <c r="M288" s="102">
        <v>178000</v>
      </c>
      <c r="N288" s="102">
        <v>183000</v>
      </c>
      <c r="Q288" s="209">
        <f>'PF pro forma'!E288-'Histo-Pôles '!E288</f>
        <v>5000</v>
      </c>
      <c r="R288" s="209">
        <f>'PF pro forma'!F288-'Histo-Pôles '!F288</f>
        <v>1000</v>
      </c>
      <c r="S288" s="209">
        <f>'PF pro forma'!G288-'Histo-Pôles '!G288</f>
        <v>-6000</v>
      </c>
      <c r="T288" s="209">
        <f>'PF pro forma'!H288-'Histo-Pôles '!H288</f>
        <v>16000</v>
      </c>
      <c r="U288" s="209">
        <f>'PF pro forma'!I288-'Histo-Pôles '!I288</f>
        <v>-6000</v>
      </c>
    </row>
    <row r="289" spans="1:21" x14ac:dyDescent="0.25">
      <c r="A289" s="75" t="s">
        <v>147</v>
      </c>
      <c r="B289" s="124" t="s">
        <v>219</v>
      </c>
      <c r="C289" s="69" t="s">
        <v>37</v>
      </c>
      <c r="D289" s="106" t="s">
        <v>12</v>
      </c>
      <c r="E289" s="107">
        <v>-3000</v>
      </c>
      <c r="F289" s="107">
        <v>4000</v>
      </c>
      <c r="G289" s="107">
        <v>0</v>
      </c>
      <c r="H289" s="107">
        <v>-4000</v>
      </c>
      <c r="I289" s="107">
        <v>-3000</v>
      </c>
      <c r="J289" s="107">
        <v>-14000</v>
      </c>
      <c r="K289" s="107">
        <v>3000</v>
      </c>
      <c r="L289" s="107">
        <v>0</v>
      </c>
      <c r="M289" s="107">
        <v>-14000</v>
      </c>
      <c r="N289" s="107">
        <v>-3000</v>
      </c>
      <c r="Q289" s="210">
        <f>'PF pro forma'!E289-'Histo-Pôles '!E289</f>
        <v>0</v>
      </c>
      <c r="R289" s="210">
        <f>'PF pro forma'!F289-'Histo-Pôles '!F289</f>
        <v>0</v>
      </c>
      <c r="S289" s="210">
        <f>'PF pro forma'!G289-'Histo-Pôles '!G289</f>
        <v>0</v>
      </c>
      <c r="T289" s="210">
        <f>'PF pro forma'!H289-'Histo-Pôles '!H289</f>
        <v>0</v>
      </c>
      <c r="U289" s="210">
        <f>'PF pro forma'!I289-'Histo-Pôles '!I289</f>
        <v>0</v>
      </c>
    </row>
    <row r="290" spans="1:21" x14ac:dyDescent="0.25">
      <c r="A290" s="25" t="s">
        <v>151</v>
      </c>
      <c r="B290" s="124" t="s">
        <v>219</v>
      </c>
      <c r="C290" s="73" t="s">
        <v>37</v>
      </c>
      <c r="D290" s="89" t="s">
        <v>13</v>
      </c>
      <c r="E290" s="102">
        <v>631000</v>
      </c>
      <c r="F290" s="102">
        <v>145000</v>
      </c>
      <c r="G290" s="102">
        <v>151000</v>
      </c>
      <c r="H290" s="102">
        <v>177000</v>
      </c>
      <c r="I290" s="102">
        <v>158000</v>
      </c>
      <c r="J290" s="102">
        <v>647000</v>
      </c>
      <c r="K290" s="102">
        <v>163000</v>
      </c>
      <c r="L290" s="102">
        <v>140000</v>
      </c>
      <c r="M290" s="102">
        <v>164000</v>
      </c>
      <c r="N290" s="102">
        <v>180000</v>
      </c>
      <c r="Q290" s="209">
        <f>'PF pro forma'!E290-'Histo-Pôles '!E290</f>
        <v>5000</v>
      </c>
      <c r="R290" s="209">
        <f>'PF pro forma'!F290-'Histo-Pôles '!F290</f>
        <v>1000</v>
      </c>
      <c r="S290" s="209">
        <f>'PF pro forma'!G290-'Histo-Pôles '!G290</f>
        <v>-6000</v>
      </c>
      <c r="T290" s="209">
        <f>'PF pro forma'!H290-'Histo-Pôles '!H290</f>
        <v>16000</v>
      </c>
      <c r="U290" s="209">
        <f>'PF pro forma'!I290-'Histo-Pôles '!I290</f>
        <v>-6000</v>
      </c>
    </row>
    <row r="291" spans="1:21" x14ac:dyDescent="0.25">
      <c r="A291" s="165" t="s">
        <v>153</v>
      </c>
      <c r="B291" s="124" t="s">
        <v>219</v>
      </c>
      <c r="C291" s="69" t="s">
        <v>37</v>
      </c>
      <c r="D291" s="106" t="s">
        <v>35</v>
      </c>
      <c r="E291" s="107">
        <v>55000</v>
      </c>
      <c r="F291" s="107">
        <v>13999.999999999993</v>
      </c>
      <c r="G291" s="107">
        <v>11000.000000000007</v>
      </c>
      <c r="H291" s="107">
        <v>18000</v>
      </c>
      <c r="I291" s="107">
        <v>12000</v>
      </c>
      <c r="J291" s="107">
        <v>55000</v>
      </c>
      <c r="K291" s="107">
        <v>15000</v>
      </c>
      <c r="L291" s="107">
        <v>12000</v>
      </c>
      <c r="M291" s="107">
        <v>15000</v>
      </c>
      <c r="N291" s="107">
        <v>13000</v>
      </c>
      <c r="Q291" s="210">
        <f>'PF pro forma'!E291-'Histo-Pôles '!E291</f>
        <v>0</v>
      </c>
      <c r="R291" s="210">
        <f>'PF pro forma'!F291-'Histo-Pôles '!F291</f>
        <v>0</v>
      </c>
      <c r="S291" s="210">
        <f>'PF pro forma'!G291-'Histo-Pôles '!G291</f>
        <v>0</v>
      </c>
      <c r="T291" s="210">
        <f>'PF pro forma'!H291-'Histo-Pôles '!H291</f>
        <v>0</v>
      </c>
      <c r="U291" s="210">
        <f>'PF pro forma'!I291-'Histo-Pôles '!I291</f>
        <v>0</v>
      </c>
    </row>
    <row r="292" spans="1:21" x14ac:dyDescent="0.25">
      <c r="A292" s="25" t="s">
        <v>154</v>
      </c>
      <c r="B292" s="124" t="s">
        <v>219</v>
      </c>
      <c r="C292" s="73" t="s">
        <v>37</v>
      </c>
      <c r="D292" s="78" t="s">
        <v>14</v>
      </c>
      <c r="E292" s="107">
        <v>20000</v>
      </c>
      <c r="F292" s="107">
        <v>17000</v>
      </c>
      <c r="G292" s="107">
        <v>2000</v>
      </c>
      <c r="H292" s="107">
        <v>1000</v>
      </c>
      <c r="I292" s="107">
        <v>0</v>
      </c>
      <c r="J292" s="107">
        <v>2000</v>
      </c>
      <c r="K292" s="107">
        <v>-5000</v>
      </c>
      <c r="L292" s="107">
        <v>1000</v>
      </c>
      <c r="M292" s="107">
        <v>6000</v>
      </c>
      <c r="N292" s="107">
        <v>0</v>
      </c>
      <c r="Q292" s="210">
        <f>'PF pro forma'!E292-'Histo-Pôles '!E292</f>
        <v>0</v>
      </c>
      <c r="R292" s="210">
        <f>'PF pro forma'!F292-'Histo-Pôles '!F292</f>
        <v>0</v>
      </c>
      <c r="S292" s="210">
        <f>'PF pro forma'!G292-'Histo-Pôles '!G292</f>
        <v>0</v>
      </c>
      <c r="T292" s="210">
        <f>'PF pro forma'!H292-'Histo-Pôles '!H292</f>
        <v>0</v>
      </c>
      <c r="U292" s="210">
        <f>'PF pro forma'!I292-'Histo-Pôles '!I292</f>
        <v>0</v>
      </c>
    </row>
    <row r="293" spans="1:21" x14ac:dyDescent="0.25">
      <c r="A293" s="25" t="s">
        <v>142</v>
      </c>
      <c r="B293" s="124" t="s">
        <v>219</v>
      </c>
      <c r="C293" s="73" t="s">
        <v>37</v>
      </c>
      <c r="D293" s="89" t="s">
        <v>15</v>
      </c>
      <c r="E293" s="102">
        <v>706000</v>
      </c>
      <c r="F293" s="102">
        <v>176000</v>
      </c>
      <c r="G293" s="102">
        <v>164000</v>
      </c>
      <c r="H293" s="102">
        <v>196000</v>
      </c>
      <c r="I293" s="102">
        <v>170000</v>
      </c>
      <c r="J293" s="102">
        <v>704000</v>
      </c>
      <c r="K293" s="102">
        <v>173000</v>
      </c>
      <c r="L293" s="102">
        <v>153000</v>
      </c>
      <c r="M293" s="102">
        <v>185000</v>
      </c>
      <c r="N293" s="102">
        <v>193000</v>
      </c>
      <c r="Q293" s="209">
        <f>'PF pro forma'!E293-'Histo-Pôles '!E293</f>
        <v>5000</v>
      </c>
      <c r="R293" s="209">
        <f>'PF pro forma'!F293-'Histo-Pôles '!F293</f>
        <v>1000</v>
      </c>
      <c r="S293" s="209">
        <f>'PF pro forma'!G293-'Histo-Pôles '!G293</f>
        <v>-6000</v>
      </c>
      <c r="T293" s="209">
        <f>'PF pro forma'!H293-'Histo-Pôles '!H293</f>
        <v>16000</v>
      </c>
      <c r="U293" s="209">
        <f>'PF pro forma'!I293-'Histo-Pôles '!I293</f>
        <v>-6000</v>
      </c>
    </row>
    <row r="294" spans="1:21" s="9" customFormat="1" ht="6" customHeight="1" x14ac:dyDescent="0.25">
      <c r="B294" s="125"/>
      <c r="C294" s="6"/>
      <c r="D294" s="16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Q294" s="211">
        <f>'PF pro forma'!E294-'Histo-Pôles '!E294</f>
        <v>0</v>
      </c>
      <c r="R294" s="211">
        <f>'PF pro forma'!F294-'Histo-Pôles '!F294</f>
        <v>0</v>
      </c>
      <c r="S294" s="211">
        <f>'PF pro forma'!G294-'Histo-Pôles '!G294</f>
        <v>0</v>
      </c>
      <c r="T294" s="211">
        <f>'PF pro forma'!H294-'Histo-Pôles '!H294</f>
        <v>0</v>
      </c>
      <c r="U294" s="211">
        <f>'PF pro forma'!I294-'Histo-Pôles '!I294</f>
        <v>0</v>
      </c>
    </row>
    <row r="295" spans="1:21" x14ac:dyDescent="0.25">
      <c r="A295" s="25"/>
      <c r="B295" s="124"/>
      <c r="C295" s="70" t="s">
        <v>37</v>
      </c>
      <c r="D295" s="106" t="str">
        <f>"Fonds propres alloués (Md€, sur la période cumulée) "</f>
        <v xml:space="preserve">Fonds propres alloués (Md€, sur la période cumulée) </v>
      </c>
      <c r="E295" s="136" t="e">
        <f>#REF!</f>
        <v>#REF!</v>
      </c>
      <c r="F295" s="136" t="e">
        <f>#REF!</f>
        <v>#REF!</v>
      </c>
      <c r="G295" s="99" t="e">
        <f>#REF!</f>
        <v>#REF!</v>
      </c>
      <c r="H295" s="99" t="e">
        <f>#REF!</f>
        <v>#REF!</v>
      </c>
      <c r="I295" s="99" t="e">
        <f>#REF!</f>
        <v>#REF!</v>
      </c>
      <c r="J295" s="99" t="e">
        <f>#REF!</f>
        <v>#REF!</v>
      </c>
      <c r="K295" s="99" t="e">
        <f>#REF!</f>
        <v>#REF!</v>
      </c>
      <c r="L295" s="99" t="e">
        <f>#REF!</f>
        <v>#REF!</v>
      </c>
      <c r="M295" s="99" t="e">
        <f>#REF!</f>
        <v>#REF!</v>
      </c>
      <c r="N295" s="99" t="e">
        <f>#REF!</f>
        <v>#REF!</v>
      </c>
      <c r="Q295" s="212" t="e">
        <f>'PF pro forma'!E295-'Histo-Pôles '!E295</f>
        <v>#REF!</v>
      </c>
      <c r="R295" s="212" t="e">
        <f>'PF pro forma'!F295-'Histo-Pôles '!F295</f>
        <v>#REF!</v>
      </c>
      <c r="S295" s="213" t="e">
        <f>'PF pro forma'!G295-'Histo-Pôles '!G295</f>
        <v>#REF!</v>
      </c>
      <c r="T295" s="213" t="e">
        <f>'PF pro forma'!H295-'Histo-Pôles '!H295</f>
        <v>#REF!</v>
      </c>
      <c r="U295" s="213" t="e">
        <f>'PF pro forma'!I295-'Histo-Pôles '!I295</f>
        <v>#REF!</v>
      </c>
    </row>
    <row r="296" spans="1:21" x14ac:dyDescent="0.25">
      <c r="C296" s="6"/>
      <c r="D296" s="7"/>
    </row>
    <row r="297" spans="1:21" x14ac:dyDescent="0.25">
      <c r="D297" s="24" t="s">
        <v>42</v>
      </c>
      <c r="E297" s="108">
        <f>$E$63</f>
        <v>2014</v>
      </c>
      <c r="F297" s="108" t="str">
        <f>$F$63</f>
        <v xml:space="preserve">4T14 </v>
      </c>
      <c r="G297" s="108" t="str">
        <f>$G$63</f>
        <v xml:space="preserve">3T14 </v>
      </c>
      <c r="H297" s="108" t="str">
        <f>$H$63</f>
        <v xml:space="preserve">2T14 </v>
      </c>
      <c r="I297" s="108" t="str">
        <f>$I$63</f>
        <v xml:space="preserve">1T14 </v>
      </c>
      <c r="J297" s="108">
        <f>$J$63</f>
        <v>2013</v>
      </c>
      <c r="K297" s="108" t="str">
        <f>$K$63</f>
        <v xml:space="preserve">4T13 </v>
      </c>
      <c r="L297" s="108" t="str">
        <f>$L$63</f>
        <v xml:space="preserve">3T13 </v>
      </c>
      <c r="M297" s="108" t="str">
        <f>$M$63</f>
        <v xml:space="preserve">2T13 </v>
      </c>
      <c r="N297" s="108" t="str">
        <f>$N$63</f>
        <v xml:space="preserve">1T13 </v>
      </c>
      <c r="Q297" s="216">
        <f>$E$63</f>
        <v>2014</v>
      </c>
      <c r="R297" s="216" t="str">
        <f>$F$63</f>
        <v xml:space="preserve">4T14 </v>
      </c>
      <c r="S297" s="216" t="str">
        <f>$G$63</f>
        <v xml:space="preserve">3T14 </v>
      </c>
      <c r="T297" s="216" t="str">
        <f>$H$63</f>
        <v xml:space="preserve">2T14 </v>
      </c>
      <c r="U297" s="216" t="str">
        <f>$I$63</f>
        <v xml:space="preserve">1T14 </v>
      </c>
    </row>
    <row r="298" spans="1:21" x14ac:dyDescent="0.25">
      <c r="D298" s="89" t="s">
        <v>211</v>
      </c>
    </row>
    <row r="299" spans="1:21" x14ac:dyDescent="0.25">
      <c r="A299" s="25" t="s">
        <v>149</v>
      </c>
      <c r="B299" s="124" t="s">
        <v>169</v>
      </c>
      <c r="C299" s="73" t="s">
        <v>40</v>
      </c>
      <c r="D299" s="89" t="s">
        <v>20</v>
      </c>
      <c r="E299" s="102">
        <v>10280000</v>
      </c>
      <c r="F299" s="102">
        <v>2432000</v>
      </c>
      <c r="G299" s="102">
        <v>2500000</v>
      </c>
      <c r="H299" s="102">
        <v>2644000</v>
      </c>
      <c r="I299" s="102">
        <v>2704000</v>
      </c>
      <c r="J299" s="98">
        <v>10110000</v>
      </c>
      <c r="K299" s="98">
        <v>2415000</v>
      </c>
      <c r="L299" s="98">
        <v>2400000</v>
      </c>
      <c r="M299" s="98">
        <v>2501000</v>
      </c>
      <c r="N299" s="98">
        <v>2794000</v>
      </c>
      <c r="Q299" s="209">
        <f>'PF pro forma'!E299-'Histo-Pôles '!E299</f>
        <v>17000</v>
      </c>
      <c r="R299" s="209">
        <f>'PF pro forma'!F299-'Histo-Pôles '!F299</f>
        <v>5000</v>
      </c>
      <c r="S299" s="209">
        <f>'PF pro forma'!G299-'Histo-Pôles '!G299</f>
        <v>19000</v>
      </c>
      <c r="T299" s="209">
        <f>'PF pro forma'!H299-'Histo-Pôles '!H299</f>
        <v>-8000</v>
      </c>
      <c r="U299" s="209">
        <f>'PF pro forma'!I299-'Histo-Pôles '!I299</f>
        <v>1000</v>
      </c>
    </row>
    <row r="300" spans="1:21" x14ac:dyDescent="0.25">
      <c r="A300" s="75" t="s">
        <v>145</v>
      </c>
      <c r="B300" s="124" t="s">
        <v>169</v>
      </c>
      <c r="C300" s="73" t="s">
        <v>40</v>
      </c>
      <c r="D300" s="78" t="s">
        <v>11</v>
      </c>
      <c r="E300" s="107">
        <v>-7423000</v>
      </c>
      <c r="F300" s="107">
        <v>-1811000</v>
      </c>
      <c r="G300" s="107">
        <v>-1841000</v>
      </c>
      <c r="H300" s="107">
        <v>-1859000</v>
      </c>
      <c r="I300" s="107">
        <v>-1912000</v>
      </c>
      <c r="J300" s="107">
        <v>-7166000</v>
      </c>
      <c r="K300" s="107">
        <v>-1862000</v>
      </c>
      <c r="L300" s="107">
        <v>-1725000</v>
      </c>
      <c r="M300" s="107">
        <v>-1700000</v>
      </c>
      <c r="N300" s="107">
        <v>-1879000</v>
      </c>
      <c r="Q300" s="210">
        <f>'PF pro forma'!E300-'Histo-Pôles '!E300</f>
        <v>-2000</v>
      </c>
      <c r="R300" s="210">
        <f>'PF pro forma'!F300-'Histo-Pôles '!F300</f>
        <v>15000</v>
      </c>
      <c r="S300" s="210">
        <f>'PF pro forma'!G300-'Histo-Pôles '!G300</f>
        <v>32000</v>
      </c>
      <c r="T300" s="210">
        <f>'PF pro forma'!H300-'Histo-Pôles '!H300</f>
        <v>38000</v>
      </c>
      <c r="U300" s="210">
        <f>'PF pro forma'!I300-'Histo-Pôles '!I300</f>
        <v>-87000</v>
      </c>
    </row>
    <row r="301" spans="1:21" x14ac:dyDescent="0.25">
      <c r="A301" s="25" t="s">
        <v>150</v>
      </c>
      <c r="B301" s="124" t="s">
        <v>169</v>
      </c>
      <c r="C301" s="73" t="s">
        <v>40</v>
      </c>
      <c r="D301" s="89" t="s">
        <v>23</v>
      </c>
      <c r="E301" s="102">
        <v>2857000</v>
      </c>
      <c r="F301" s="102">
        <v>621000</v>
      </c>
      <c r="G301" s="102">
        <v>659000</v>
      </c>
      <c r="H301" s="102">
        <v>785000</v>
      </c>
      <c r="I301" s="102">
        <v>792000</v>
      </c>
      <c r="J301" s="102">
        <v>2944000</v>
      </c>
      <c r="K301" s="102">
        <v>553000</v>
      </c>
      <c r="L301" s="102">
        <v>675000</v>
      </c>
      <c r="M301" s="102">
        <v>801000</v>
      </c>
      <c r="N301" s="102">
        <v>915000</v>
      </c>
      <c r="Q301" s="209">
        <f>'PF pro forma'!E301-'Histo-Pôles '!E301</f>
        <v>15000</v>
      </c>
      <c r="R301" s="209">
        <f>'PF pro forma'!F301-'Histo-Pôles '!F301</f>
        <v>20000</v>
      </c>
      <c r="S301" s="209">
        <f>'PF pro forma'!G301-'Histo-Pôles '!G301</f>
        <v>51000</v>
      </c>
      <c r="T301" s="209">
        <f>'PF pro forma'!H301-'Histo-Pôles '!H301</f>
        <v>30000</v>
      </c>
      <c r="U301" s="209">
        <f>'PF pro forma'!I301-'Histo-Pôles '!I301</f>
        <v>-86000</v>
      </c>
    </row>
    <row r="302" spans="1:21" x14ac:dyDescent="0.25">
      <c r="A302" s="75" t="s">
        <v>147</v>
      </c>
      <c r="B302" s="124" t="s">
        <v>169</v>
      </c>
      <c r="C302" s="69" t="s">
        <v>40</v>
      </c>
      <c r="D302" s="106" t="s">
        <v>12</v>
      </c>
      <c r="E302" s="107">
        <v>-76000</v>
      </c>
      <c r="F302" s="107">
        <v>-29000</v>
      </c>
      <c r="G302" s="107">
        <v>88000</v>
      </c>
      <c r="H302" s="107">
        <v>-39000</v>
      </c>
      <c r="I302" s="107">
        <v>-96000</v>
      </c>
      <c r="J302" s="107">
        <v>-505000</v>
      </c>
      <c r="K302" s="107">
        <v>-157000</v>
      </c>
      <c r="L302" s="107">
        <v>-62000</v>
      </c>
      <c r="M302" s="107">
        <v>-206000</v>
      </c>
      <c r="N302" s="107">
        <v>-80000</v>
      </c>
      <c r="Q302" s="210">
        <f>'PF pro forma'!E302-'Histo-Pôles '!E302</f>
        <v>0</v>
      </c>
      <c r="R302" s="210">
        <f>'PF pro forma'!F302-'Histo-Pôles '!F302</f>
        <v>0</v>
      </c>
      <c r="S302" s="210">
        <f>'PF pro forma'!G302-'Histo-Pôles '!G302</f>
        <v>0</v>
      </c>
      <c r="T302" s="210">
        <f>'PF pro forma'!H302-'Histo-Pôles '!H302</f>
        <v>0</v>
      </c>
      <c r="U302" s="210">
        <f>'PF pro forma'!I302-'Histo-Pôles '!I302</f>
        <v>0</v>
      </c>
    </row>
    <row r="303" spans="1:21" x14ac:dyDescent="0.25">
      <c r="A303" s="25" t="s">
        <v>151</v>
      </c>
      <c r="B303" s="124" t="s">
        <v>169</v>
      </c>
      <c r="C303" s="73" t="s">
        <v>40</v>
      </c>
      <c r="D303" s="89" t="s">
        <v>13</v>
      </c>
      <c r="E303" s="102">
        <v>2781000</v>
      </c>
      <c r="F303" s="102">
        <v>592000</v>
      </c>
      <c r="G303" s="102">
        <v>747000</v>
      </c>
      <c r="H303" s="102">
        <v>746000</v>
      </c>
      <c r="I303" s="102">
        <v>696000</v>
      </c>
      <c r="J303" s="102">
        <v>2439000</v>
      </c>
      <c r="K303" s="102">
        <v>396000</v>
      </c>
      <c r="L303" s="102">
        <v>613000</v>
      </c>
      <c r="M303" s="102">
        <v>595000</v>
      </c>
      <c r="N303" s="102">
        <v>835000</v>
      </c>
      <c r="Q303" s="209">
        <f>'PF pro forma'!E303-'Histo-Pôles '!E303</f>
        <v>15000</v>
      </c>
      <c r="R303" s="209">
        <f>'PF pro forma'!F303-'Histo-Pôles '!F303</f>
        <v>20000</v>
      </c>
      <c r="S303" s="209">
        <f>'PF pro forma'!G303-'Histo-Pôles '!G303</f>
        <v>51000</v>
      </c>
      <c r="T303" s="209">
        <f>'PF pro forma'!H303-'Histo-Pôles '!H303</f>
        <v>30000</v>
      </c>
      <c r="U303" s="209">
        <f>'PF pro forma'!I303-'Histo-Pôles '!I303</f>
        <v>-86000</v>
      </c>
    </row>
    <row r="304" spans="1:21" x14ac:dyDescent="0.25">
      <c r="A304" s="165" t="s">
        <v>153</v>
      </c>
      <c r="B304" s="124" t="s">
        <v>169</v>
      </c>
      <c r="C304" s="69" t="s">
        <v>40</v>
      </c>
      <c r="D304" s="106" t="s">
        <v>35</v>
      </c>
      <c r="E304" s="107">
        <v>37000</v>
      </c>
      <c r="F304" s="107">
        <v>17000</v>
      </c>
      <c r="G304" s="107">
        <v>-1000</v>
      </c>
      <c r="H304" s="107">
        <v>25000</v>
      </c>
      <c r="I304" s="107">
        <v>-4000</v>
      </c>
      <c r="J304" s="107">
        <v>22000</v>
      </c>
      <c r="K304" s="107">
        <v>-3000</v>
      </c>
      <c r="L304" s="107">
        <v>10000</v>
      </c>
      <c r="M304" s="107">
        <v>0</v>
      </c>
      <c r="N304" s="107">
        <v>15000</v>
      </c>
      <c r="Q304" s="210">
        <f>'PF pro forma'!E304-'Histo-Pôles '!E304</f>
        <v>0</v>
      </c>
      <c r="R304" s="210">
        <f>'PF pro forma'!F304-'Histo-Pôles '!F304</f>
        <v>-1000</v>
      </c>
      <c r="S304" s="210">
        <f>'PF pro forma'!G304-'Histo-Pôles '!G304</f>
        <v>1000</v>
      </c>
      <c r="T304" s="210">
        <f>'PF pro forma'!H304-'Histo-Pôles '!H304</f>
        <v>0</v>
      </c>
      <c r="U304" s="210">
        <f>'PF pro forma'!I304-'Histo-Pôles '!I304</f>
        <v>0</v>
      </c>
    </row>
    <row r="305" spans="1:21" x14ac:dyDescent="0.25">
      <c r="A305" s="25" t="s">
        <v>154</v>
      </c>
      <c r="B305" s="124" t="s">
        <v>169</v>
      </c>
      <c r="C305" s="73" t="s">
        <v>40</v>
      </c>
      <c r="D305" s="78" t="s">
        <v>14</v>
      </c>
      <c r="E305" s="107">
        <v>-8000</v>
      </c>
      <c r="F305" s="107">
        <v>5000</v>
      </c>
      <c r="G305" s="107">
        <v>-1000</v>
      </c>
      <c r="H305" s="107">
        <v>-6000</v>
      </c>
      <c r="I305" s="107">
        <v>-6000</v>
      </c>
      <c r="J305" s="107">
        <v>8000</v>
      </c>
      <c r="K305" s="107">
        <v>4000</v>
      </c>
      <c r="L305" s="107">
        <v>3000</v>
      </c>
      <c r="M305" s="107">
        <v>1000</v>
      </c>
      <c r="N305" s="107">
        <v>0</v>
      </c>
      <c r="Q305" s="210">
        <f>'PF pro forma'!E305-'Histo-Pôles '!E305</f>
        <v>-1000</v>
      </c>
      <c r="R305" s="210">
        <f>'PF pro forma'!F305-'Histo-Pôles '!F305</f>
        <v>-1000</v>
      </c>
      <c r="S305" s="210">
        <f>'PF pro forma'!G305-'Histo-Pôles '!G305</f>
        <v>0</v>
      </c>
      <c r="T305" s="210">
        <f>'PF pro forma'!H305-'Histo-Pôles '!H305</f>
        <v>0</v>
      </c>
      <c r="U305" s="210">
        <f>'PF pro forma'!I305-'Histo-Pôles '!I305</f>
        <v>0</v>
      </c>
    </row>
    <row r="306" spans="1:21" x14ac:dyDescent="0.25">
      <c r="A306" s="25" t="s">
        <v>142</v>
      </c>
      <c r="B306" s="124" t="s">
        <v>169</v>
      </c>
      <c r="C306" s="73" t="s">
        <v>40</v>
      </c>
      <c r="D306" s="89" t="s">
        <v>15</v>
      </c>
      <c r="E306" s="102">
        <v>2810000</v>
      </c>
      <c r="F306" s="102">
        <v>614000</v>
      </c>
      <c r="G306" s="102">
        <v>745000</v>
      </c>
      <c r="H306" s="102">
        <v>765000</v>
      </c>
      <c r="I306" s="102">
        <v>686000</v>
      </c>
      <c r="J306" s="102">
        <v>2469000</v>
      </c>
      <c r="K306" s="102">
        <v>397000</v>
      </c>
      <c r="L306" s="102">
        <v>626000</v>
      </c>
      <c r="M306" s="102">
        <v>596000</v>
      </c>
      <c r="N306" s="102">
        <v>850000</v>
      </c>
      <c r="Q306" s="209">
        <f>'PF pro forma'!E306-'Histo-Pôles '!E306</f>
        <v>14000</v>
      </c>
      <c r="R306" s="209">
        <f>'PF pro forma'!F306-'Histo-Pôles '!F306</f>
        <v>18000</v>
      </c>
      <c r="S306" s="209">
        <f>'PF pro forma'!G306-'Histo-Pôles '!G306</f>
        <v>52000</v>
      </c>
      <c r="T306" s="209">
        <f>'PF pro forma'!H306-'Histo-Pôles '!H306</f>
        <v>30000</v>
      </c>
      <c r="U306" s="209">
        <f>'PF pro forma'!I306-'Histo-Pôles '!I306</f>
        <v>-86000</v>
      </c>
    </row>
    <row r="307" spans="1:21" s="9" customFormat="1" ht="6" customHeight="1" x14ac:dyDescent="0.25">
      <c r="B307" s="125"/>
      <c r="C307" s="6"/>
      <c r="D307" s="16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Q307" s="211">
        <f>'PF pro forma'!E307-'Histo-Pôles '!E307</f>
        <v>0</v>
      </c>
      <c r="R307" s="211">
        <f>'PF pro forma'!F307-'Histo-Pôles '!F307</f>
        <v>0</v>
      </c>
      <c r="S307" s="211">
        <f>'PF pro forma'!G307-'Histo-Pôles '!G307</f>
        <v>0</v>
      </c>
      <c r="T307" s="211">
        <f>'PF pro forma'!H307-'Histo-Pôles '!H307</f>
        <v>0</v>
      </c>
      <c r="U307" s="211">
        <f>'PF pro forma'!I307-'Histo-Pôles '!I307</f>
        <v>0</v>
      </c>
    </row>
    <row r="308" spans="1:21" x14ac:dyDescent="0.25">
      <c r="A308" s="25"/>
      <c r="B308" s="124"/>
      <c r="C308" s="70" t="s">
        <v>40</v>
      </c>
      <c r="D308" s="106" t="str">
        <f>"Fonds propres alloués (Md€, sur la période cumulée) "</f>
        <v xml:space="preserve">Fonds propres alloués (Md€, sur la période cumulée) </v>
      </c>
      <c r="E308" s="136" t="e">
        <f>#REF!</f>
        <v>#REF!</v>
      </c>
      <c r="F308" s="136" t="e">
        <f>#REF!</f>
        <v>#REF!</v>
      </c>
      <c r="G308" s="99" t="e">
        <f>#REF!</f>
        <v>#REF!</v>
      </c>
      <c r="H308" s="99" t="e">
        <f>#REF!</f>
        <v>#REF!</v>
      </c>
      <c r="I308" s="99" t="e">
        <f>#REF!</f>
        <v>#REF!</v>
      </c>
      <c r="J308" s="99" t="e">
        <f>#REF!</f>
        <v>#REF!</v>
      </c>
      <c r="K308" s="99" t="e">
        <f>#REF!</f>
        <v>#REF!</v>
      </c>
      <c r="L308" s="99" t="e">
        <f>#REF!</f>
        <v>#REF!</v>
      </c>
      <c r="M308" s="99" t="e">
        <f>#REF!</f>
        <v>#REF!</v>
      </c>
      <c r="N308" s="136" t="e">
        <f>#REF!</f>
        <v>#REF!</v>
      </c>
      <c r="Q308" s="212" t="e">
        <f>'PF pro forma'!E308-'Histo-Pôles '!E308</f>
        <v>#REF!</v>
      </c>
      <c r="R308" s="212" t="e">
        <f>'PF pro forma'!F308-'Histo-Pôles '!F308</f>
        <v>#REF!</v>
      </c>
      <c r="S308" s="213" t="e">
        <f>'PF pro forma'!G308-'Histo-Pôles '!G308</f>
        <v>#REF!</v>
      </c>
      <c r="T308" s="213" t="e">
        <f>'PF pro forma'!H308-'Histo-Pôles '!H308</f>
        <v>#REF!</v>
      </c>
      <c r="U308" s="213" t="e">
        <f>'PF pro forma'!I308-'Histo-Pôles '!I308</f>
        <v>#REF!</v>
      </c>
    </row>
    <row r="309" spans="1:21" ht="13.5" customHeight="1" x14ac:dyDescent="0.25">
      <c r="C309" s="6"/>
      <c r="D309" s="7"/>
    </row>
    <row r="310" spans="1:21" s="154" customFormat="1" x14ac:dyDescent="0.25">
      <c r="B310" s="122"/>
      <c r="C310" s="14"/>
      <c r="D310" s="24" t="s">
        <v>42</v>
      </c>
      <c r="E310" s="108">
        <f>$E$63</f>
        <v>2014</v>
      </c>
      <c r="F310" s="108" t="str">
        <f>$F$63</f>
        <v xml:space="preserve">4T14 </v>
      </c>
      <c r="G310" s="108" t="str">
        <f>$G$63</f>
        <v xml:space="preserve">3T14 </v>
      </c>
      <c r="H310" s="108" t="str">
        <f>$H$63</f>
        <v xml:space="preserve">2T14 </v>
      </c>
      <c r="I310" s="108" t="str">
        <f>$I$63</f>
        <v xml:space="preserve">1T14 </v>
      </c>
      <c r="J310" s="108">
        <f>$J$63</f>
        <v>2013</v>
      </c>
      <c r="K310" s="108" t="str">
        <f>$K$63</f>
        <v xml:space="preserve">4T13 </v>
      </c>
      <c r="L310" s="108" t="str">
        <f>$L$63</f>
        <v xml:space="preserve">3T13 </v>
      </c>
      <c r="M310" s="108" t="str">
        <f>$M$63</f>
        <v xml:space="preserve">2T13 </v>
      </c>
      <c r="N310" s="108" t="str">
        <f>$N$63</f>
        <v xml:space="preserve">1T13 </v>
      </c>
      <c r="Q310" s="216">
        <f>$E$63</f>
        <v>2014</v>
      </c>
      <c r="R310" s="216" t="str">
        <f>$F$63</f>
        <v xml:space="preserve">4T14 </v>
      </c>
      <c r="S310" s="216" t="str">
        <f>$G$63</f>
        <v xml:space="preserve">3T14 </v>
      </c>
      <c r="T310" s="216" t="str">
        <f>$H$63</f>
        <v xml:space="preserve">2T14 </v>
      </c>
      <c r="U310" s="216" t="str">
        <f>$I$63</f>
        <v xml:space="preserve">1T14 </v>
      </c>
    </row>
    <row r="311" spans="1:21" x14ac:dyDescent="0.25">
      <c r="D311" s="78" t="s">
        <v>93</v>
      </c>
    </row>
    <row r="312" spans="1:21" x14ac:dyDescent="0.25">
      <c r="A312" s="25" t="s">
        <v>149</v>
      </c>
      <c r="B312" s="124" t="s">
        <v>170</v>
      </c>
      <c r="C312" s="73" t="s">
        <v>92</v>
      </c>
      <c r="D312" s="89" t="s">
        <v>20</v>
      </c>
      <c r="E312" s="102">
        <v>3292000</v>
      </c>
      <c r="F312" s="102">
        <v>896000</v>
      </c>
      <c r="G312" s="102">
        <v>780000</v>
      </c>
      <c r="H312" s="102">
        <v>859000</v>
      </c>
      <c r="I312" s="102">
        <v>757000</v>
      </c>
      <c r="J312" s="98">
        <v>3275000</v>
      </c>
      <c r="K312" s="98">
        <v>879000</v>
      </c>
      <c r="L312" s="98">
        <v>770000</v>
      </c>
      <c r="M312" s="98">
        <v>847000</v>
      </c>
      <c r="N312" s="98">
        <v>779000</v>
      </c>
      <c r="Q312" s="209">
        <f>'PF pro forma'!E312-'Histo-Pôles '!E312</f>
        <v>241000</v>
      </c>
      <c r="R312" s="209">
        <f>'PF pro forma'!F312-'Histo-Pôles '!F312</f>
        <v>69000</v>
      </c>
      <c r="S312" s="209">
        <f>'PF pro forma'!G312-'Histo-Pôles '!G312</f>
        <v>76000</v>
      </c>
      <c r="T312" s="209">
        <f>'PF pro forma'!H312-'Histo-Pôles '!H312</f>
        <v>65000</v>
      </c>
      <c r="U312" s="209">
        <f>'PF pro forma'!I312-'Histo-Pôles '!I312</f>
        <v>31000</v>
      </c>
    </row>
    <row r="313" spans="1:21" x14ac:dyDescent="0.25">
      <c r="A313" s="25" t="s">
        <v>145</v>
      </c>
      <c r="B313" s="124" t="s">
        <v>170</v>
      </c>
      <c r="C313" s="73" t="s">
        <v>92</v>
      </c>
      <c r="D313" s="78" t="s">
        <v>11</v>
      </c>
      <c r="E313" s="107">
        <v>-1762000</v>
      </c>
      <c r="F313" s="107">
        <v>-473000</v>
      </c>
      <c r="G313" s="107">
        <v>-431000</v>
      </c>
      <c r="H313" s="107">
        <v>-435000</v>
      </c>
      <c r="I313" s="107">
        <v>-423000</v>
      </c>
      <c r="J313" s="107">
        <v>-1740000</v>
      </c>
      <c r="K313" s="107">
        <v>-474000</v>
      </c>
      <c r="L313" s="107">
        <v>-397000</v>
      </c>
      <c r="M313" s="107">
        <v>-458000</v>
      </c>
      <c r="N313" s="107">
        <v>-411000</v>
      </c>
      <c r="Q313" s="210">
        <f>'PF pro forma'!E313-'Histo-Pôles '!E313</f>
        <v>-267000</v>
      </c>
      <c r="R313" s="210">
        <f>'PF pro forma'!F313-'Histo-Pôles '!F313</f>
        <v>-64000</v>
      </c>
      <c r="S313" s="210">
        <f>'PF pro forma'!G313-'Histo-Pôles '!G313</f>
        <v>-53000</v>
      </c>
      <c r="T313" s="210">
        <f>'PF pro forma'!H313-'Histo-Pôles '!H313</f>
        <v>-54000</v>
      </c>
      <c r="U313" s="210">
        <f>'PF pro forma'!I313-'Histo-Pôles '!I313</f>
        <v>-96000</v>
      </c>
    </row>
    <row r="314" spans="1:21" x14ac:dyDescent="0.25">
      <c r="A314" s="25" t="s">
        <v>150</v>
      </c>
      <c r="B314" s="124" t="s">
        <v>170</v>
      </c>
      <c r="C314" s="73" t="s">
        <v>92</v>
      </c>
      <c r="D314" s="89" t="s">
        <v>23</v>
      </c>
      <c r="E314" s="102">
        <v>1530000</v>
      </c>
      <c r="F314" s="102">
        <v>423000</v>
      </c>
      <c r="G314" s="102">
        <v>349000</v>
      </c>
      <c r="H314" s="102">
        <v>424000</v>
      </c>
      <c r="I314" s="102">
        <v>334000</v>
      </c>
      <c r="J314" s="102">
        <v>1535000</v>
      </c>
      <c r="K314" s="102">
        <v>405000</v>
      </c>
      <c r="L314" s="102">
        <v>373000</v>
      </c>
      <c r="M314" s="102">
        <v>389000</v>
      </c>
      <c r="N314" s="102">
        <v>368000</v>
      </c>
      <c r="Q314" s="209">
        <f>'PF pro forma'!E314-'Histo-Pôles '!E314</f>
        <v>-26000</v>
      </c>
      <c r="R314" s="209">
        <f>'PF pro forma'!F314-'Histo-Pôles '!F314</f>
        <v>5000</v>
      </c>
      <c r="S314" s="209">
        <f>'PF pro forma'!G314-'Histo-Pôles '!G314</f>
        <v>23000</v>
      </c>
      <c r="T314" s="209">
        <f>'PF pro forma'!H314-'Histo-Pôles '!H314</f>
        <v>11000</v>
      </c>
      <c r="U314" s="209">
        <f>'PF pro forma'!I314-'Histo-Pôles '!I314</f>
        <v>-65000</v>
      </c>
    </row>
    <row r="315" spans="1:21" x14ac:dyDescent="0.25">
      <c r="A315" s="25" t="s">
        <v>147</v>
      </c>
      <c r="B315" s="124" t="s">
        <v>170</v>
      </c>
      <c r="C315" s="73" t="s">
        <v>92</v>
      </c>
      <c r="D315" s="106" t="s">
        <v>12</v>
      </c>
      <c r="E315" s="107">
        <v>-131000</v>
      </c>
      <c r="F315" s="107">
        <v>-26000</v>
      </c>
      <c r="G315" s="107">
        <v>68000</v>
      </c>
      <c r="H315" s="107">
        <v>-51000</v>
      </c>
      <c r="I315" s="107">
        <v>-122000</v>
      </c>
      <c r="J315" s="107">
        <v>-437000</v>
      </c>
      <c r="K315" s="107">
        <v>-171000</v>
      </c>
      <c r="L315" s="107">
        <v>-77000</v>
      </c>
      <c r="M315" s="107">
        <v>-123000</v>
      </c>
      <c r="N315" s="107">
        <v>-66000</v>
      </c>
      <c r="Q315" s="210">
        <f>'PF pro forma'!E315-'Histo-Pôles '!E315</f>
        <v>0</v>
      </c>
      <c r="R315" s="210">
        <f>'PF pro forma'!F315-'Histo-Pôles '!F315</f>
        <v>0</v>
      </c>
      <c r="S315" s="210">
        <f>'PF pro forma'!G315-'Histo-Pôles '!G315</f>
        <v>0</v>
      </c>
      <c r="T315" s="210">
        <f>'PF pro forma'!H315-'Histo-Pôles '!H315</f>
        <v>0</v>
      </c>
      <c r="U315" s="210">
        <f>'PF pro forma'!I315-'Histo-Pôles '!I315</f>
        <v>0</v>
      </c>
    </row>
    <row r="316" spans="1:21" x14ac:dyDescent="0.25">
      <c r="A316" s="25" t="s">
        <v>151</v>
      </c>
      <c r="B316" s="124" t="s">
        <v>170</v>
      </c>
      <c r="C316" s="73" t="s">
        <v>92</v>
      </c>
      <c r="D316" s="89" t="s">
        <v>13</v>
      </c>
      <c r="E316" s="102">
        <v>1399000</v>
      </c>
      <c r="F316" s="102">
        <v>397000</v>
      </c>
      <c r="G316" s="102">
        <v>417000</v>
      </c>
      <c r="H316" s="102">
        <v>373000</v>
      </c>
      <c r="I316" s="102">
        <v>212000</v>
      </c>
      <c r="J316" s="102">
        <v>1098000</v>
      </c>
      <c r="K316" s="102">
        <v>234000</v>
      </c>
      <c r="L316" s="102">
        <v>296000</v>
      </c>
      <c r="M316" s="102">
        <v>266000</v>
      </c>
      <c r="N316" s="102">
        <v>302000</v>
      </c>
      <c r="Q316" s="209">
        <f>'PF pro forma'!E316-'Histo-Pôles '!E316</f>
        <v>-26000</v>
      </c>
      <c r="R316" s="209">
        <f>'PF pro forma'!F316-'Histo-Pôles '!F316</f>
        <v>5000</v>
      </c>
      <c r="S316" s="209">
        <f>'PF pro forma'!G316-'Histo-Pôles '!G316</f>
        <v>23000</v>
      </c>
      <c r="T316" s="209">
        <f>'PF pro forma'!H316-'Histo-Pôles '!H316</f>
        <v>11000</v>
      </c>
      <c r="U316" s="209">
        <f>'PF pro forma'!I316-'Histo-Pôles '!I316</f>
        <v>-65000</v>
      </c>
    </row>
    <row r="317" spans="1:21" x14ac:dyDescent="0.25">
      <c r="A317" s="166" t="s">
        <v>173</v>
      </c>
      <c r="B317" s="124" t="s">
        <v>170</v>
      </c>
      <c r="C317" s="73" t="s">
        <v>92</v>
      </c>
      <c r="D317" s="106" t="s">
        <v>24</v>
      </c>
      <c r="E317" s="107">
        <v>16000</v>
      </c>
      <c r="F317" s="107">
        <v>8000</v>
      </c>
      <c r="G317" s="107">
        <v>1000</v>
      </c>
      <c r="H317" s="107">
        <v>19000</v>
      </c>
      <c r="I317" s="107">
        <v>-12000</v>
      </c>
      <c r="J317" s="107">
        <v>18000</v>
      </c>
      <c r="K317" s="107">
        <v>2000</v>
      </c>
      <c r="L317" s="107">
        <v>6000</v>
      </c>
      <c r="M317" s="107">
        <v>3000</v>
      </c>
      <c r="N317" s="107">
        <v>7000</v>
      </c>
      <c r="Q317" s="210">
        <f>'PF pro forma'!E317-'Histo-Pôles '!E317</f>
        <v>-2000</v>
      </c>
      <c r="R317" s="210">
        <f>'PF pro forma'!F317-'Histo-Pôles '!F317</f>
        <v>0</v>
      </c>
      <c r="S317" s="210">
        <f>'PF pro forma'!G317-'Histo-Pôles '!G317</f>
        <v>-1000</v>
      </c>
      <c r="T317" s="210">
        <f>'PF pro forma'!H317-'Histo-Pôles '!H317</f>
        <v>-1000</v>
      </c>
      <c r="U317" s="210">
        <f>'PF pro forma'!I317-'Histo-Pôles '!I317</f>
        <v>0</v>
      </c>
    </row>
    <row r="318" spans="1:21" x14ac:dyDescent="0.25">
      <c r="A318" s="25" t="s">
        <v>142</v>
      </c>
      <c r="B318" s="124" t="s">
        <v>170</v>
      </c>
      <c r="C318" s="73" t="s">
        <v>92</v>
      </c>
      <c r="D318" s="89" t="s">
        <v>15</v>
      </c>
      <c r="E318" s="102">
        <v>1415000</v>
      </c>
      <c r="F318" s="102">
        <v>405000</v>
      </c>
      <c r="G318" s="102">
        <v>418000</v>
      </c>
      <c r="H318" s="102">
        <v>392000</v>
      </c>
      <c r="I318" s="102">
        <v>200000</v>
      </c>
      <c r="J318" s="102">
        <v>1116000</v>
      </c>
      <c r="K318" s="102">
        <v>236000</v>
      </c>
      <c r="L318" s="102">
        <v>302000</v>
      </c>
      <c r="M318" s="102">
        <v>269000</v>
      </c>
      <c r="N318" s="102">
        <v>309000</v>
      </c>
      <c r="Q318" s="209">
        <f>'PF pro forma'!E318-'Histo-Pôles '!E318</f>
        <v>-28000</v>
      </c>
      <c r="R318" s="209">
        <f>'PF pro forma'!F318-'Histo-Pôles '!F318</f>
        <v>5000</v>
      </c>
      <c r="S318" s="209">
        <f>'PF pro forma'!G318-'Histo-Pôles '!G318</f>
        <v>22000</v>
      </c>
      <c r="T318" s="209">
        <f>'PF pro forma'!H318-'Histo-Pôles '!H318</f>
        <v>10000</v>
      </c>
      <c r="U318" s="209">
        <f>'PF pro forma'!I318-'Histo-Pôles '!I318</f>
        <v>-65000</v>
      </c>
    </row>
    <row r="319" spans="1:21" s="9" customFormat="1" ht="6" customHeight="1" x14ac:dyDescent="0.25">
      <c r="B319" s="125"/>
      <c r="C319" s="6"/>
      <c r="D319" s="16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Q319" s="211">
        <f>'PF pro forma'!E319-'Histo-Pôles '!E319</f>
        <v>0</v>
      </c>
      <c r="R319" s="211">
        <f>'PF pro forma'!F319-'Histo-Pôles '!F319</f>
        <v>0</v>
      </c>
      <c r="S319" s="211">
        <f>'PF pro forma'!G319-'Histo-Pôles '!G319</f>
        <v>0</v>
      </c>
      <c r="T319" s="211">
        <f>'PF pro forma'!H319-'Histo-Pôles '!H319</f>
        <v>0</v>
      </c>
      <c r="U319" s="211">
        <f>'PF pro forma'!I319-'Histo-Pôles '!I319</f>
        <v>0</v>
      </c>
    </row>
    <row r="320" spans="1:21" x14ac:dyDescent="0.25">
      <c r="A320" s="25"/>
      <c r="B320" s="124"/>
      <c r="C320" s="73" t="s">
        <v>92</v>
      </c>
      <c r="D320" s="106" t="str">
        <f>"Fonds propres alloués (Md€, sur la période cumulée) "</f>
        <v xml:space="preserve">Fonds propres alloués (Md€, sur la période cumulée) </v>
      </c>
      <c r="E320" s="136" t="e">
        <f>#REF!</f>
        <v>#REF!</v>
      </c>
      <c r="F320" s="136" t="e">
        <f>#REF!</f>
        <v>#REF!</v>
      </c>
      <c r="G320" s="99" t="e">
        <f>#REF!</f>
        <v>#REF!</v>
      </c>
      <c r="H320" s="99" t="e">
        <f>#REF!</f>
        <v>#REF!</v>
      </c>
      <c r="I320" s="99" t="e">
        <f>#REF!</f>
        <v>#REF!</v>
      </c>
      <c r="J320" s="99" t="e">
        <f>#REF!</f>
        <v>#REF!</v>
      </c>
      <c r="K320" s="99" t="e">
        <f>#REF!</f>
        <v>#REF!</v>
      </c>
      <c r="L320" s="99" t="e">
        <f>#REF!</f>
        <v>#REF!</v>
      </c>
      <c r="M320" s="99" t="e">
        <f>#REF!</f>
        <v>#REF!</v>
      </c>
      <c r="N320" s="136" t="e">
        <f>#REF!</f>
        <v>#REF!</v>
      </c>
      <c r="Q320" s="212" t="e">
        <f>'PF pro forma'!E320-'Histo-Pôles '!E320</f>
        <v>#REF!</v>
      </c>
      <c r="R320" s="212" t="e">
        <f>'PF pro forma'!F320-'Histo-Pôles '!F320</f>
        <v>#REF!</v>
      </c>
      <c r="S320" s="213" t="e">
        <f>'PF pro forma'!G320-'Histo-Pôles '!G320</f>
        <v>#REF!</v>
      </c>
      <c r="T320" s="213" t="e">
        <f>'PF pro forma'!H320-'Histo-Pôles '!H320</f>
        <v>#REF!</v>
      </c>
      <c r="U320" s="213" t="e">
        <f>'PF pro forma'!I320-'Histo-Pôles '!I320</f>
        <v>#REF!</v>
      </c>
    </row>
    <row r="321" spans="1:21" ht="13.5" customHeight="1" x14ac:dyDescent="0.25">
      <c r="C321" s="6"/>
      <c r="D321" s="7"/>
    </row>
    <row r="322" spans="1:21" s="154" customFormat="1" x14ac:dyDescent="0.25">
      <c r="B322" s="122"/>
      <c r="C322" s="14"/>
      <c r="D322" s="24" t="s">
        <v>42</v>
      </c>
      <c r="E322" s="108">
        <f>$E$63</f>
        <v>2014</v>
      </c>
      <c r="F322" s="108" t="str">
        <f>$F$63</f>
        <v xml:space="preserve">4T14 </v>
      </c>
      <c r="G322" s="108" t="str">
        <f>$G$63</f>
        <v xml:space="preserve">3T14 </v>
      </c>
      <c r="H322" s="108" t="str">
        <f>$H$63</f>
        <v xml:space="preserve">2T14 </v>
      </c>
      <c r="I322" s="108" t="str">
        <f>$I$63</f>
        <v xml:space="preserve">1T14 </v>
      </c>
      <c r="J322" s="108">
        <f>$J$63</f>
        <v>2013</v>
      </c>
      <c r="K322" s="108" t="str">
        <f>$K$63</f>
        <v xml:space="preserve">4T13 </v>
      </c>
      <c r="L322" s="108" t="str">
        <f>$L$63</f>
        <v xml:space="preserve">3T13 </v>
      </c>
      <c r="M322" s="108" t="str">
        <f>$M$63</f>
        <v xml:space="preserve">2T13 </v>
      </c>
      <c r="N322" s="108" t="str">
        <f>$N$63</f>
        <v xml:space="preserve">1T13 </v>
      </c>
      <c r="Q322" s="216">
        <f>$E$63</f>
        <v>2014</v>
      </c>
      <c r="R322" s="216" t="str">
        <f>$F$63</f>
        <v xml:space="preserve">4T14 </v>
      </c>
      <c r="S322" s="216" t="str">
        <f>$G$63</f>
        <v xml:space="preserve">3T14 </v>
      </c>
      <c r="T322" s="216" t="str">
        <f>$H$63</f>
        <v xml:space="preserve">2T14 </v>
      </c>
      <c r="U322" s="216" t="str">
        <f>$I$63</f>
        <v xml:space="preserve">1T14 </v>
      </c>
    </row>
    <row r="323" spans="1:21" x14ac:dyDescent="0.25">
      <c r="D323" s="78" t="s">
        <v>212</v>
      </c>
    </row>
    <row r="324" spans="1:21" x14ac:dyDescent="0.25">
      <c r="A324" s="25" t="s">
        <v>149</v>
      </c>
      <c r="B324" s="124" t="s">
        <v>221</v>
      </c>
      <c r="C324" s="73" t="s">
        <v>214</v>
      </c>
      <c r="D324" s="89" t="s">
        <v>20</v>
      </c>
      <c r="E324" s="102">
        <v>5430000</v>
      </c>
      <c r="F324" s="102">
        <v>1154000</v>
      </c>
      <c r="G324" s="102">
        <v>1323000</v>
      </c>
      <c r="H324" s="102">
        <v>1373000</v>
      </c>
      <c r="I324" s="102">
        <v>1580000</v>
      </c>
      <c r="J324" s="98">
        <v>5426000</v>
      </c>
      <c r="K324" s="98">
        <v>1195000</v>
      </c>
      <c r="L324" s="98">
        <v>1273000</v>
      </c>
      <c r="M324" s="98">
        <v>1267000</v>
      </c>
      <c r="N324" s="98">
        <v>1691000</v>
      </c>
      <c r="Q324" s="209">
        <f>'PF pro forma'!E324-'Histo-Pôles '!E324</f>
        <v>-243000</v>
      </c>
      <c r="R324" s="209">
        <f>'PF pro forma'!F324-'Histo-Pôles '!F324</f>
        <v>-70000</v>
      </c>
      <c r="S324" s="209">
        <f>'PF pro forma'!G324-'Histo-Pôles '!G324</f>
        <v>-62000</v>
      </c>
      <c r="T324" s="209">
        <f>'PF pro forma'!H324-'Histo-Pôles '!H324</f>
        <v>-77000</v>
      </c>
      <c r="U324" s="209">
        <f>'PF pro forma'!I324-'Histo-Pôles '!I324</f>
        <v>-34000</v>
      </c>
    </row>
    <row r="325" spans="1:21" x14ac:dyDescent="0.25">
      <c r="A325" s="25" t="s">
        <v>145</v>
      </c>
      <c r="B325" s="124" t="s">
        <v>221</v>
      </c>
      <c r="C325" s="73" t="s">
        <v>214</v>
      </c>
      <c r="D325" s="78" t="s">
        <v>11</v>
      </c>
      <c r="E325" s="107">
        <v>-4375000</v>
      </c>
      <c r="F325" s="107">
        <v>-992000</v>
      </c>
      <c r="G325" s="107">
        <v>-1083000</v>
      </c>
      <c r="H325" s="107">
        <v>-1115000</v>
      </c>
      <c r="I325" s="107">
        <v>-1185000</v>
      </c>
      <c r="J325" s="107">
        <v>-4236000</v>
      </c>
      <c r="K325" s="107">
        <v>-1077000</v>
      </c>
      <c r="L325" s="107">
        <v>-1032000</v>
      </c>
      <c r="M325" s="107">
        <v>-947000</v>
      </c>
      <c r="N325" s="107">
        <v>-1180000</v>
      </c>
      <c r="Q325" s="210">
        <f>'PF pro forma'!E325-'Histo-Pôles '!E325</f>
        <v>267000</v>
      </c>
      <c r="R325" s="210">
        <f>'PF pro forma'!F325-'Histo-Pôles '!F325</f>
        <v>79000</v>
      </c>
      <c r="S325" s="210">
        <f>'PF pro forma'!G325-'Histo-Pôles '!G325</f>
        <v>85000</v>
      </c>
      <c r="T325" s="210">
        <f>'PF pro forma'!H325-'Histo-Pôles '!H325</f>
        <v>91000</v>
      </c>
      <c r="U325" s="210">
        <f>'PF pro forma'!I325-'Histo-Pôles '!I325</f>
        <v>12000</v>
      </c>
    </row>
    <row r="326" spans="1:21" x14ac:dyDescent="0.25">
      <c r="A326" s="25" t="s">
        <v>150</v>
      </c>
      <c r="B326" s="124" t="s">
        <v>221</v>
      </c>
      <c r="C326" s="73" t="s">
        <v>214</v>
      </c>
      <c r="D326" s="89" t="s">
        <v>23</v>
      </c>
      <c r="E326" s="102">
        <v>1055000</v>
      </c>
      <c r="F326" s="102">
        <v>162000</v>
      </c>
      <c r="G326" s="102">
        <v>240000</v>
      </c>
      <c r="H326" s="102">
        <v>258000</v>
      </c>
      <c r="I326" s="102">
        <v>395000</v>
      </c>
      <c r="J326" s="102">
        <v>1190000</v>
      </c>
      <c r="K326" s="102">
        <v>118000</v>
      </c>
      <c r="L326" s="102">
        <v>241000</v>
      </c>
      <c r="M326" s="102">
        <v>320000</v>
      </c>
      <c r="N326" s="102">
        <v>511000</v>
      </c>
      <c r="Q326" s="209">
        <f>'PF pro forma'!E326-'Histo-Pôles '!E326</f>
        <v>24000</v>
      </c>
      <c r="R326" s="209">
        <f>'PF pro forma'!F326-'Histo-Pôles '!F326</f>
        <v>9000</v>
      </c>
      <c r="S326" s="209">
        <f>'PF pro forma'!G326-'Histo-Pôles '!G326</f>
        <v>23000</v>
      </c>
      <c r="T326" s="209">
        <f>'PF pro forma'!H326-'Histo-Pôles '!H326</f>
        <v>14000</v>
      </c>
      <c r="U326" s="209">
        <f>'PF pro forma'!I326-'Histo-Pôles '!I326</f>
        <v>-22000</v>
      </c>
    </row>
    <row r="327" spans="1:21" x14ac:dyDescent="0.25">
      <c r="A327" s="25" t="s">
        <v>147</v>
      </c>
      <c r="B327" s="124" t="s">
        <v>221</v>
      </c>
      <c r="C327" s="69" t="s">
        <v>214</v>
      </c>
      <c r="D327" s="106" t="s">
        <v>12</v>
      </c>
      <c r="E327" s="107">
        <v>50000</v>
      </c>
      <c r="F327" s="107">
        <v>-6000</v>
      </c>
      <c r="G327" s="107">
        <v>19000</v>
      </c>
      <c r="H327" s="107">
        <v>11000</v>
      </c>
      <c r="I327" s="107">
        <v>26000</v>
      </c>
      <c r="J327" s="107">
        <v>-78000</v>
      </c>
      <c r="K327" s="107">
        <v>4000</v>
      </c>
      <c r="L327" s="107">
        <v>15000</v>
      </c>
      <c r="M327" s="107">
        <v>-83000</v>
      </c>
      <c r="N327" s="107">
        <v>-14000</v>
      </c>
      <c r="Q327" s="210">
        <f>'PF pro forma'!E327-'Histo-Pôles '!E327</f>
        <v>0</v>
      </c>
      <c r="R327" s="210">
        <f>'PF pro forma'!F327-'Histo-Pôles '!F327</f>
        <v>0</v>
      </c>
      <c r="S327" s="210">
        <f>'PF pro forma'!G327-'Histo-Pôles '!G327</f>
        <v>0</v>
      </c>
      <c r="T327" s="210">
        <f>'PF pro forma'!H327-'Histo-Pôles '!H327</f>
        <v>0</v>
      </c>
      <c r="U327" s="210">
        <f>'PF pro forma'!I327-'Histo-Pôles '!I327</f>
        <v>0</v>
      </c>
    </row>
    <row r="328" spans="1:21" x14ac:dyDescent="0.25">
      <c r="A328" s="25" t="s">
        <v>151</v>
      </c>
      <c r="B328" s="124" t="s">
        <v>221</v>
      </c>
      <c r="C328" s="73" t="s">
        <v>214</v>
      </c>
      <c r="D328" s="89" t="s">
        <v>13</v>
      </c>
      <c r="E328" s="102">
        <v>1105000</v>
      </c>
      <c r="F328" s="102">
        <v>156000</v>
      </c>
      <c r="G328" s="102">
        <v>259000</v>
      </c>
      <c r="H328" s="102">
        <v>269000</v>
      </c>
      <c r="I328" s="102">
        <v>421000</v>
      </c>
      <c r="J328" s="102">
        <v>1112000</v>
      </c>
      <c r="K328" s="102">
        <v>122000</v>
      </c>
      <c r="L328" s="102">
        <v>256000</v>
      </c>
      <c r="M328" s="102">
        <v>237000</v>
      </c>
      <c r="N328" s="102">
        <v>497000</v>
      </c>
      <c r="Q328" s="209">
        <f>'PF pro forma'!E328-'Histo-Pôles '!E328</f>
        <v>24000</v>
      </c>
      <c r="R328" s="209">
        <f>'PF pro forma'!F328-'Histo-Pôles '!F328</f>
        <v>9000</v>
      </c>
      <c r="S328" s="209">
        <f>'PF pro forma'!G328-'Histo-Pôles '!G328</f>
        <v>23000</v>
      </c>
      <c r="T328" s="209">
        <f>'PF pro forma'!H328-'Histo-Pôles '!H328</f>
        <v>14000</v>
      </c>
      <c r="U328" s="209">
        <f>'PF pro forma'!I328-'Histo-Pôles '!I328</f>
        <v>-22000</v>
      </c>
    </row>
    <row r="329" spans="1:21" x14ac:dyDescent="0.25">
      <c r="A329" s="165" t="s">
        <v>153</v>
      </c>
      <c r="B329" s="124" t="s">
        <v>221</v>
      </c>
      <c r="C329" s="69" t="s">
        <v>214</v>
      </c>
      <c r="D329" s="106" t="s">
        <v>35</v>
      </c>
      <c r="E329" s="107">
        <v>22000</v>
      </c>
      <c r="F329" s="107">
        <v>9000</v>
      </c>
      <c r="G329" s="107">
        <v>-1000</v>
      </c>
      <c r="H329" s="107">
        <v>6000</v>
      </c>
      <c r="I329" s="107">
        <v>8000</v>
      </c>
      <c r="J329" s="107">
        <v>5000</v>
      </c>
      <c r="K329" s="107">
        <v>-5000</v>
      </c>
      <c r="L329" s="107">
        <v>4000</v>
      </c>
      <c r="M329" s="107">
        <v>-3000</v>
      </c>
      <c r="N329" s="107">
        <v>9000</v>
      </c>
      <c r="Q329" s="210">
        <f>'PF pro forma'!E329-'Histo-Pôles '!E329</f>
        <v>0</v>
      </c>
      <c r="R329" s="210">
        <f>'PF pro forma'!F329-'Histo-Pôles '!F329</f>
        <v>0</v>
      </c>
      <c r="S329" s="210">
        <f>'PF pro forma'!G329-'Histo-Pôles '!G329</f>
        <v>0</v>
      </c>
      <c r="T329" s="210">
        <f>'PF pro forma'!H329-'Histo-Pôles '!H329</f>
        <v>1000</v>
      </c>
      <c r="U329" s="210">
        <f>'PF pro forma'!I329-'Histo-Pôles '!I329</f>
        <v>-1000</v>
      </c>
    </row>
    <row r="330" spans="1:21" x14ac:dyDescent="0.25">
      <c r="A330" s="25" t="s">
        <v>154</v>
      </c>
      <c r="B330" s="124" t="s">
        <v>221</v>
      </c>
      <c r="C330" s="73" t="s">
        <v>214</v>
      </c>
      <c r="D330" s="78" t="s">
        <v>14</v>
      </c>
      <c r="E330" s="107">
        <v>-17000</v>
      </c>
      <c r="F330" s="107">
        <v>-4000</v>
      </c>
      <c r="G330" s="107">
        <v>-1000</v>
      </c>
      <c r="H330" s="107">
        <v>-6000</v>
      </c>
      <c r="I330" s="107">
        <v>-6000</v>
      </c>
      <c r="J330" s="107">
        <v>8000</v>
      </c>
      <c r="K330" s="107">
        <v>4000</v>
      </c>
      <c r="L330" s="107">
        <v>3000</v>
      </c>
      <c r="M330" s="107">
        <v>1000</v>
      </c>
      <c r="N330" s="107">
        <v>0</v>
      </c>
      <c r="Q330" s="210">
        <f>'PF pro forma'!E330-'Histo-Pôles '!E330</f>
        <v>1000</v>
      </c>
      <c r="R330" s="210">
        <f>'PF pro forma'!F330-'Histo-Pôles '!F330</f>
        <v>-1000</v>
      </c>
      <c r="S330" s="210">
        <f>'PF pro forma'!G330-'Histo-Pôles '!G330</f>
        <v>1000</v>
      </c>
      <c r="T330" s="210">
        <f>'PF pro forma'!H330-'Histo-Pôles '!H330</f>
        <v>0</v>
      </c>
      <c r="U330" s="210">
        <f>'PF pro forma'!I330-'Histo-Pôles '!I330</f>
        <v>1000</v>
      </c>
    </row>
    <row r="331" spans="1:21" x14ac:dyDescent="0.25">
      <c r="A331" s="25" t="s">
        <v>142</v>
      </c>
      <c r="B331" s="124" t="s">
        <v>221</v>
      </c>
      <c r="C331" s="73" t="s">
        <v>214</v>
      </c>
      <c r="D331" s="89" t="s">
        <v>15</v>
      </c>
      <c r="E331" s="102">
        <v>1110000</v>
      </c>
      <c r="F331" s="102">
        <v>161000</v>
      </c>
      <c r="G331" s="102">
        <v>257000</v>
      </c>
      <c r="H331" s="102">
        <v>269000</v>
      </c>
      <c r="I331" s="102">
        <v>423000</v>
      </c>
      <c r="J331" s="102">
        <v>1125000</v>
      </c>
      <c r="K331" s="102">
        <v>121000</v>
      </c>
      <c r="L331" s="102">
        <v>263000</v>
      </c>
      <c r="M331" s="102">
        <v>235000</v>
      </c>
      <c r="N331" s="102">
        <v>506000</v>
      </c>
      <c r="Q331" s="209">
        <f>'PF pro forma'!E331-'Histo-Pôles '!E331</f>
        <v>25000</v>
      </c>
      <c r="R331" s="209">
        <f>'PF pro forma'!F331-'Histo-Pôles '!F331</f>
        <v>8000</v>
      </c>
      <c r="S331" s="209">
        <f>'PF pro forma'!G331-'Histo-Pôles '!G331</f>
        <v>24000</v>
      </c>
      <c r="T331" s="209">
        <f>'PF pro forma'!H331-'Histo-Pôles '!H331</f>
        <v>15000</v>
      </c>
      <c r="U331" s="209">
        <f>'PF pro forma'!I331-'Histo-Pôles '!I331</f>
        <v>-22000</v>
      </c>
    </row>
    <row r="332" spans="1:21" s="9" customFormat="1" ht="6" customHeight="1" x14ac:dyDescent="0.25">
      <c r="B332" s="125"/>
      <c r="C332" s="6"/>
      <c r="D332" s="16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Q332" s="211">
        <f>'PF pro forma'!E332-'Histo-Pôles '!E332</f>
        <v>0</v>
      </c>
      <c r="R332" s="211">
        <f>'PF pro forma'!F332-'Histo-Pôles '!F332</f>
        <v>0</v>
      </c>
      <c r="S332" s="211">
        <f>'PF pro forma'!G332-'Histo-Pôles '!G332</f>
        <v>0</v>
      </c>
      <c r="T332" s="211">
        <f>'PF pro forma'!H332-'Histo-Pôles '!H332</f>
        <v>0</v>
      </c>
      <c r="U332" s="211">
        <f>'PF pro forma'!I332-'Histo-Pôles '!I332</f>
        <v>0</v>
      </c>
    </row>
    <row r="333" spans="1:21" x14ac:dyDescent="0.25">
      <c r="A333" s="25"/>
      <c r="B333" s="124"/>
      <c r="C333" s="70" t="s">
        <v>214</v>
      </c>
      <c r="D333" s="106" t="str">
        <f>"Fonds propres alloués (Md€, sur la période cumulée) "</f>
        <v xml:space="preserve">Fonds propres alloués (Md€, sur la période cumulée) </v>
      </c>
      <c r="E333" s="136" t="e">
        <f>#REF!</f>
        <v>#REF!</v>
      </c>
      <c r="F333" s="136" t="e">
        <f>#REF!</f>
        <v>#REF!</v>
      </c>
      <c r="G333" s="99" t="e">
        <f>#REF!</f>
        <v>#REF!</v>
      </c>
      <c r="H333" s="99" t="e">
        <f>#REF!</f>
        <v>#REF!</v>
      </c>
      <c r="I333" s="99" t="e">
        <f>#REF!</f>
        <v>#REF!</v>
      </c>
      <c r="J333" s="99" t="e">
        <f>#REF!</f>
        <v>#REF!</v>
      </c>
      <c r="K333" s="99" t="e">
        <f>#REF!</f>
        <v>#REF!</v>
      </c>
      <c r="L333" s="99" t="e">
        <f>#REF!</f>
        <v>#REF!</v>
      </c>
      <c r="M333" s="99" t="e">
        <f>#REF!</f>
        <v>#REF!</v>
      </c>
      <c r="N333" s="136" t="e">
        <f>#REF!</f>
        <v>#REF!</v>
      </c>
      <c r="Q333" s="212" t="e">
        <f>'PF pro forma'!E333-'Histo-Pôles '!E333</f>
        <v>#REF!</v>
      </c>
      <c r="R333" s="212" t="e">
        <f>'PF pro forma'!F333-'Histo-Pôles '!F333</f>
        <v>#REF!</v>
      </c>
      <c r="S333" s="213" t="e">
        <f>'PF pro forma'!G333-'Histo-Pôles '!G333</f>
        <v>#REF!</v>
      </c>
      <c r="T333" s="213" t="e">
        <f>'PF pro forma'!H333-'Histo-Pôles '!H333</f>
        <v>#REF!</v>
      </c>
      <c r="U333" s="213" t="e">
        <f>'PF pro forma'!I333-'Histo-Pôles '!I333</f>
        <v>#REF!</v>
      </c>
    </row>
    <row r="334" spans="1:21" ht="13.5" customHeight="1" x14ac:dyDescent="0.25">
      <c r="C334" s="6"/>
      <c r="D334" s="7"/>
    </row>
    <row r="335" spans="1:21" s="154" customFormat="1" x14ac:dyDescent="0.25">
      <c r="B335" s="122"/>
      <c r="C335" s="9"/>
      <c r="D335" s="24" t="s">
        <v>42</v>
      </c>
      <c r="E335" s="108">
        <f>$E$63</f>
        <v>2014</v>
      </c>
      <c r="F335" s="108" t="str">
        <f>$F$63</f>
        <v xml:space="preserve">4T14 </v>
      </c>
      <c r="G335" s="108" t="str">
        <f>$G$63</f>
        <v xml:space="preserve">3T14 </v>
      </c>
      <c r="H335" s="108" t="str">
        <f>$H$63</f>
        <v xml:space="preserve">2T14 </v>
      </c>
      <c r="I335" s="108" t="str">
        <f>$I$63</f>
        <v xml:space="preserve">1T14 </v>
      </c>
      <c r="J335" s="108">
        <f>$J$63</f>
        <v>2013</v>
      </c>
      <c r="K335" s="108" t="str">
        <f>$K$63</f>
        <v xml:space="preserve">4T13 </v>
      </c>
      <c r="L335" s="108" t="str">
        <f>$L$63</f>
        <v xml:space="preserve">3T13 </v>
      </c>
      <c r="M335" s="108" t="str">
        <f>$M$63</f>
        <v xml:space="preserve">2T13 </v>
      </c>
      <c r="N335" s="108" t="str">
        <f>$N$63</f>
        <v xml:space="preserve">1T13 </v>
      </c>
      <c r="Q335" s="216">
        <f>$E$63</f>
        <v>2014</v>
      </c>
      <c r="R335" s="216" t="str">
        <f>$F$63</f>
        <v xml:space="preserve">4T14 </v>
      </c>
      <c r="S335" s="216" t="str">
        <f>$G$63</f>
        <v xml:space="preserve">3T14 </v>
      </c>
      <c r="T335" s="216" t="str">
        <f>$H$63</f>
        <v xml:space="preserve">2T14 </v>
      </c>
      <c r="U335" s="216" t="str">
        <f>$I$63</f>
        <v xml:space="preserve">1T14 </v>
      </c>
    </row>
    <row r="336" spans="1:21" x14ac:dyDescent="0.25">
      <c r="D336" s="78" t="s">
        <v>216</v>
      </c>
    </row>
    <row r="337" spans="1:21" x14ac:dyDescent="0.25">
      <c r="A337" s="25" t="s">
        <v>149</v>
      </c>
      <c r="B337" s="124" t="s">
        <v>222</v>
      </c>
      <c r="C337" s="73" t="s">
        <v>39</v>
      </c>
      <c r="D337" s="89" t="s">
        <v>20</v>
      </c>
      <c r="E337" s="102">
        <v>1558000</v>
      </c>
      <c r="F337" s="102">
        <v>382000</v>
      </c>
      <c r="G337" s="102">
        <v>397000</v>
      </c>
      <c r="H337" s="102">
        <v>412000</v>
      </c>
      <c r="I337" s="102">
        <v>367000</v>
      </c>
      <c r="J337" s="98">
        <v>1409000</v>
      </c>
      <c r="K337" s="98">
        <v>341000</v>
      </c>
      <c r="L337" s="98">
        <v>357000</v>
      </c>
      <c r="M337" s="98">
        <v>387000</v>
      </c>
      <c r="N337" s="98">
        <v>324000</v>
      </c>
      <c r="Q337" s="209">
        <f>'PF pro forma'!E337-'Histo-Pôles '!E337</f>
        <v>19000</v>
      </c>
      <c r="R337" s="209">
        <f>'PF pro forma'!F337-'Histo-Pôles '!F337</f>
        <v>6000</v>
      </c>
      <c r="S337" s="209">
        <f>'PF pro forma'!G337-'Histo-Pôles '!G337</f>
        <v>5000</v>
      </c>
      <c r="T337" s="209">
        <f>'PF pro forma'!H337-'Histo-Pôles '!H337</f>
        <v>4000</v>
      </c>
      <c r="U337" s="209">
        <f>'PF pro forma'!I337-'Histo-Pôles '!I337</f>
        <v>4000</v>
      </c>
    </row>
    <row r="338" spans="1:21" x14ac:dyDescent="0.25">
      <c r="A338" s="75" t="s">
        <v>145</v>
      </c>
      <c r="B338" s="124" t="s">
        <v>222</v>
      </c>
      <c r="C338" s="73" t="s">
        <v>39</v>
      </c>
      <c r="D338" s="78" t="s">
        <v>11</v>
      </c>
      <c r="E338" s="107">
        <v>-1286000</v>
      </c>
      <c r="F338" s="107">
        <v>-346000</v>
      </c>
      <c r="G338" s="107">
        <v>-327000</v>
      </c>
      <c r="H338" s="107">
        <v>-309000</v>
      </c>
      <c r="I338" s="107">
        <v>-304000</v>
      </c>
      <c r="J338" s="107">
        <v>-1190000</v>
      </c>
      <c r="K338" s="107">
        <v>-311000</v>
      </c>
      <c r="L338" s="107">
        <v>-296000</v>
      </c>
      <c r="M338" s="107">
        <v>-295000</v>
      </c>
      <c r="N338" s="107">
        <v>-288000</v>
      </c>
      <c r="Q338" s="210">
        <f>'PF pro forma'!E338-'Histo-Pôles '!E338</f>
        <v>-2000</v>
      </c>
      <c r="R338" s="210">
        <f>'PF pro forma'!F338-'Histo-Pôles '!F338</f>
        <v>0</v>
      </c>
      <c r="S338" s="210">
        <f>'PF pro forma'!G338-'Histo-Pôles '!G338</f>
        <v>0</v>
      </c>
      <c r="T338" s="210">
        <f>'PF pro forma'!H338-'Histo-Pôles '!H338</f>
        <v>1000</v>
      </c>
      <c r="U338" s="210">
        <f>'PF pro forma'!I338-'Histo-Pôles '!I338</f>
        <v>-3000</v>
      </c>
    </row>
    <row r="339" spans="1:21" x14ac:dyDescent="0.25">
      <c r="A339" s="25" t="s">
        <v>150</v>
      </c>
      <c r="B339" s="124" t="s">
        <v>222</v>
      </c>
      <c r="C339" s="73" t="s">
        <v>39</v>
      </c>
      <c r="D339" s="89" t="s">
        <v>23</v>
      </c>
      <c r="E339" s="102">
        <v>272000</v>
      </c>
      <c r="F339" s="102">
        <v>36000</v>
      </c>
      <c r="G339" s="102">
        <v>70000</v>
      </c>
      <c r="H339" s="102">
        <v>103000</v>
      </c>
      <c r="I339" s="102">
        <v>63000</v>
      </c>
      <c r="J339" s="102">
        <v>219000</v>
      </c>
      <c r="K339" s="102">
        <v>30000</v>
      </c>
      <c r="L339" s="102">
        <v>61000</v>
      </c>
      <c r="M339" s="102">
        <v>92000</v>
      </c>
      <c r="N339" s="102">
        <v>36000</v>
      </c>
      <c r="Q339" s="209">
        <f>'PF pro forma'!E339-'Histo-Pôles '!E339</f>
        <v>17000</v>
      </c>
      <c r="R339" s="209">
        <f>'PF pro forma'!F339-'Histo-Pôles '!F339</f>
        <v>6000</v>
      </c>
      <c r="S339" s="209">
        <f>'PF pro forma'!G339-'Histo-Pôles '!G339</f>
        <v>5000</v>
      </c>
      <c r="T339" s="209">
        <f>'PF pro forma'!H339-'Histo-Pôles '!H339</f>
        <v>5000</v>
      </c>
      <c r="U339" s="209">
        <f>'PF pro forma'!I339-'Histo-Pôles '!I339</f>
        <v>1000</v>
      </c>
    </row>
    <row r="340" spans="1:21" x14ac:dyDescent="0.25">
      <c r="A340" s="25" t="s">
        <v>147</v>
      </c>
      <c r="B340" s="124" t="s">
        <v>222</v>
      </c>
      <c r="C340" s="69" t="s">
        <v>39</v>
      </c>
      <c r="D340" s="106" t="s">
        <v>12</v>
      </c>
      <c r="E340" s="107">
        <v>5000</v>
      </c>
      <c r="F340" s="107">
        <v>3000</v>
      </c>
      <c r="G340" s="107">
        <v>1000</v>
      </c>
      <c r="H340" s="107">
        <v>1000</v>
      </c>
      <c r="I340" s="107">
        <v>0</v>
      </c>
      <c r="J340" s="107">
        <v>10000</v>
      </c>
      <c r="K340" s="107">
        <v>10000</v>
      </c>
      <c r="L340" s="107">
        <v>0</v>
      </c>
      <c r="M340" s="107">
        <v>0</v>
      </c>
      <c r="N340" s="107">
        <v>0</v>
      </c>
      <c r="Q340" s="210">
        <f>'PF pro forma'!E340-'Histo-Pôles '!E340</f>
        <v>0</v>
      </c>
      <c r="R340" s="210">
        <f>'PF pro forma'!F340-'Histo-Pôles '!F340</f>
        <v>0</v>
      </c>
      <c r="S340" s="210">
        <f>'PF pro forma'!G340-'Histo-Pôles '!G340</f>
        <v>0</v>
      </c>
      <c r="T340" s="210">
        <f>'PF pro forma'!H340-'Histo-Pôles '!H340</f>
        <v>0</v>
      </c>
      <c r="U340" s="210">
        <f>'PF pro forma'!I340-'Histo-Pôles '!I340</f>
        <v>0</v>
      </c>
    </row>
    <row r="341" spans="1:21" x14ac:dyDescent="0.25">
      <c r="A341" s="25" t="s">
        <v>151</v>
      </c>
      <c r="B341" s="124" t="s">
        <v>222</v>
      </c>
      <c r="C341" s="73" t="s">
        <v>39</v>
      </c>
      <c r="D341" s="89" t="s">
        <v>13</v>
      </c>
      <c r="E341" s="102">
        <v>277000</v>
      </c>
      <c r="F341" s="102">
        <v>39000</v>
      </c>
      <c r="G341" s="102">
        <v>71000</v>
      </c>
      <c r="H341" s="102">
        <v>104000</v>
      </c>
      <c r="I341" s="102">
        <v>63000</v>
      </c>
      <c r="J341" s="102">
        <v>229000</v>
      </c>
      <c r="K341" s="102">
        <v>40000</v>
      </c>
      <c r="L341" s="102">
        <v>61000</v>
      </c>
      <c r="M341" s="102">
        <v>92000</v>
      </c>
      <c r="N341" s="102">
        <v>36000</v>
      </c>
      <c r="Q341" s="209">
        <f>'PF pro forma'!E341-'Histo-Pôles '!E341</f>
        <v>17000</v>
      </c>
      <c r="R341" s="209">
        <f>'PF pro forma'!F341-'Histo-Pôles '!F341</f>
        <v>6000</v>
      </c>
      <c r="S341" s="209">
        <f>'PF pro forma'!G341-'Histo-Pôles '!G341</f>
        <v>5000</v>
      </c>
      <c r="T341" s="209">
        <f>'PF pro forma'!H341-'Histo-Pôles '!H341</f>
        <v>5000</v>
      </c>
      <c r="U341" s="209">
        <f>'PF pro forma'!I341-'Histo-Pôles '!I341</f>
        <v>1000</v>
      </c>
    </row>
    <row r="342" spans="1:21" x14ac:dyDescent="0.25">
      <c r="A342" s="166" t="s">
        <v>173</v>
      </c>
      <c r="B342" s="124" t="s">
        <v>222</v>
      </c>
      <c r="C342" s="69" t="s">
        <v>39</v>
      </c>
      <c r="D342" s="106" t="s">
        <v>24</v>
      </c>
      <c r="E342" s="107">
        <v>8000</v>
      </c>
      <c r="F342" s="107">
        <v>9000</v>
      </c>
      <c r="G342" s="107">
        <v>-1000</v>
      </c>
      <c r="H342" s="107">
        <v>0</v>
      </c>
      <c r="I342" s="107">
        <v>0</v>
      </c>
      <c r="J342" s="107">
        <v>-1000</v>
      </c>
      <c r="K342" s="107">
        <v>0</v>
      </c>
      <c r="L342" s="107">
        <v>0</v>
      </c>
      <c r="M342" s="107">
        <v>0</v>
      </c>
      <c r="N342" s="107">
        <v>-1000</v>
      </c>
      <c r="Q342" s="210">
        <f>'PF pro forma'!E342-'Histo-Pôles '!E342</f>
        <v>0</v>
      </c>
      <c r="R342" s="210">
        <f>'PF pro forma'!F342-'Histo-Pôles '!F342</f>
        <v>-1000</v>
      </c>
      <c r="S342" s="210">
        <f>'PF pro forma'!G342-'Histo-Pôles '!G342</f>
        <v>1000</v>
      </c>
      <c r="T342" s="210">
        <f>'PF pro forma'!H342-'Histo-Pôles '!H342</f>
        <v>0</v>
      </c>
      <c r="U342" s="210">
        <f>'PF pro forma'!I342-'Histo-Pôles '!I342</f>
        <v>0</v>
      </c>
    </row>
    <row r="343" spans="1:21" x14ac:dyDescent="0.25">
      <c r="A343" s="25" t="s">
        <v>142</v>
      </c>
      <c r="B343" s="124" t="s">
        <v>222</v>
      </c>
      <c r="C343" s="73" t="s">
        <v>39</v>
      </c>
      <c r="D343" s="89" t="s">
        <v>15</v>
      </c>
      <c r="E343" s="102">
        <v>285000</v>
      </c>
      <c r="F343" s="102">
        <v>48000</v>
      </c>
      <c r="G343" s="102">
        <v>70000</v>
      </c>
      <c r="H343" s="102">
        <v>104000</v>
      </c>
      <c r="I343" s="102">
        <v>63000</v>
      </c>
      <c r="J343" s="102">
        <v>228000</v>
      </c>
      <c r="K343" s="102">
        <v>40000</v>
      </c>
      <c r="L343" s="102">
        <v>61000</v>
      </c>
      <c r="M343" s="102">
        <v>92000</v>
      </c>
      <c r="N343" s="102">
        <v>35000</v>
      </c>
      <c r="Q343" s="209">
        <f>'PF pro forma'!E343-'Histo-Pôles '!E343</f>
        <v>17000</v>
      </c>
      <c r="R343" s="209">
        <f>'PF pro forma'!F343-'Histo-Pôles '!F343</f>
        <v>5000</v>
      </c>
      <c r="S343" s="209">
        <f>'PF pro forma'!G343-'Histo-Pôles '!G343</f>
        <v>6000</v>
      </c>
      <c r="T343" s="209">
        <f>'PF pro forma'!H343-'Histo-Pôles '!H343</f>
        <v>5000</v>
      </c>
      <c r="U343" s="209">
        <f>'PF pro forma'!I343-'Histo-Pôles '!I343</f>
        <v>1000</v>
      </c>
    </row>
    <row r="344" spans="1:21" s="9" customFormat="1" ht="6" customHeight="1" x14ac:dyDescent="0.25">
      <c r="B344" s="125"/>
      <c r="C344" s="6"/>
      <c r="D344" s="16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Q344" s="211">
        <f>'PF pro forma'!E344-'Histo-Pôles '!E344</f>
        <v>0</v>
      </c>
      <c r="R344" s="211">
        <f>'PF pro forma'!F344-'Histo-Pôles '!F344</f>
        <v>0</v>
      </c>
      <c r="S344" s="211">
        <f>'PF pro forma'!G344-'Histo-Pôles '!G344</f>
        <v>0</v>
      </c>
      <c r="T344" s="211">
        <f>'PF pro forma'!H344-'Histo-Pôles '!H344</f>
        <v>0</v>
      </c>
      <c r="U344" s="211">
        <f>'PF pro forma'!I344-'Histo-Pôles '!I344</f>
        <v>0</v>
      </c>
    </row>
    <row r="345" spans="1:21" x14ac:dyDescent="0.25">
      <c r="A345" s="25"/>
      <c r="B345" s="124"/>
      <c r="C345" s="70" t="s">
        <v>39</v>
      </c>
      <c r="D345" s="106" t="str">
        <f>"Fonds propres alloués (Md€, sur la période cumulée) "</f>
        <v xml:space="preserve">Fonds propres alloués (Md€, sur la période cumulée) </v>
      </c>
      <c r="E345" s="136" t="e">
        <f>#REF!</f>
        <v>#REF!</v>
      </c>
      <c r="F345" s="136" t="e">
        <f>#REF!</f>
        <v>#REF!</v>
      </c>
      <c r="G345" s="99" t="e">
        <f>#REF!</f>
        <v>#REF!</v>
      </c>
      <c r="H345" s="99" t="e">
        <f>#REF!</f>
        <v>#REF!</v>
      </c>
      <c r="I345" s="99" t="e">
        <f>#REF!</f>
        <v>#REF!</v>
      </c>
      <c r="J345" s="99" t="e">
        <f>#REF!</f>
        <v>#REF!</v>
      </c>
      <c r="K345" s="99" t="e">
        <f>#REF!</f>
        <v>#REF!</v>
      </c>
      <c r="L345" s="99" t="e">
        <f>#REF!</f>
        <v>#REF!</v>
      </c>
      <c r="M345" s="99" t="e">
        <f>#REF!</f>
        <v>#REF!</v>
      </c>
      <c r="N345" s="136" t="e">
        <f>#REF!</f>
        <v>#REF!</v>
      </c>
      <c r="Q345" s="212" t="e">
        <f>'PF pro forma'!E345-'Histo-Pôles '!E345</f>
        <v>#REF!</v>
      </c>
      <c r="R345" s="212" t="e">
        <f>'PF pro forma'!F345-'Histo-Pôles '!F345</f>
        <v>#REF!</v>
      </c>
      <c r="S345" s="213" t="e">
        <f>'PF pro forma'!G345-'Histo-Pôles '!G345</f>
        <v>#REF!</v>
      </c>
      <c r="T345" s="213" t="e">
        <f>'PF pro forma'!H345-'Histo-Pôles '!H345</f>
        <v>#REF!</v>
      </c>
      <c r="U345" s="213" t="e">
        <f>'PF pro forma'!I345-'Histo-Pôles '!I345</f>
        <v>#REF!</v>
      </c>
    </row>
    <row r="346" spans="1:21" x14ac:dyDescent="0.25">
      <c r="C346" s="6"/>
      <c r="D346" s="7"/>
    </row>
    <row r="347" spans="1:21" s="9" customFormat="1" x14ac:dyDescent="0.25">
      <c r="B347" s="126"/>
      <c r="D347" s="24" t="s">
        <v>42</v>
      </c>
      <c r="E347" s="108">
        <f>$E$63</f>
        <v>2014</v>
      </c>
      <c r="F347" s="108" t="str">
        <f>$F$63</f>
        <v xml:space="preserve">4T14 </v>
      </c>
      <c r="G347" s="108" t="str">
        <f>$G$63</f>
        <v xml:space="preserve">3T14 </v>
      </c>
      <c r="H347" s="108" t="str">
        <f>$H$63</f>
        <v xml:space="preserve">2T14 </v>
      </c>
      <c r="I347" s="108" t="str">
        <f>$I$63</f>
        <v xml:space="preserve">1T14 </v>
      </c>
      <c r="J347" s="108">
        <f>$J$63</f>
        <v>2013</v>
      </c>
      <c r="K347" s="108" t="str">
        <f>$K$63</f>
        <v xml:space="preserve">4T13 </v>
      </c>
      <c r="L347" s="108" t="str">
        <f>$L$63</f>
        <v xml:space="preserve">3T13 </v>
      </c>
      <c r="M347" s="108" t="str">
        <f>$M$63</f>
        <v xml:space="preserve">2T13 </v>
      </c>
      <c r="N347" s="108" t="str">
        <f>$N$63</f>
        <v xml:space="preserve">1T13 </v>
      </c>
      <c r="Q347" s="216">
        <f>$E$63</f>
        <v>2014</v>
      </c>
      <c r="R347" s="216" t="str">
        <f>$F$63</f>
        <v xml:space="preserve">4T14 </v>
      </c>
      <c r="S347" s="216" t="str">
        <f>$G$63</f>
        <v xml:space="preserve">3T14 </v>
      </c>
      <c r="T347" s="216" t="str">
        <f>$H$63</f>
        <v xml:space="preserve">2T14 </v>
      </c>
      <c r="U347" s="216" t="str">
        <f>$I$63</f>
        <v xml:space="preserve">1T14 </v>
      </c>
    </row>
    <row r="348" spans="1:21" x14ac:dyDescent="0.25">
      <c r="D348" s="89" t="s">
        <v>116</v>
      </c>
    </row>
    <row r="349" spans="1:21" x14ac:dyDescent="0.25">
      <c r="A349" s="25" t="s">
        <v>149</v>
      </c>
      <c r="B349" s="167" t="s">
        <v>172</v>
      </c>
      <c r="C349" s="79" t="s">
        <v>3</v>
      </c>
      <c r="D349" s="89" t="s">
        <v>20</v>
      </c>
      <c r="E349" s="102">
        <v>375000</v>
      </c>
      <c r="F349" s="102">
        <v>254000</v>
      </c>
      <c r="G349" s="102">
        <v>-145000</v>
      </c>
      <c r="H349" s="102">
        <v>-49000</v>
      </c>
      <c r="I349" s="102">
        <v>315000</v>
      </c>
      <c r="J349" s="98">
        <v>322000</v>
      </c>
      <c r="K349" s="98">
        <v>93000</v>
      </c>
      <c r="L349" s="98">
        <v>-125000</v>
      </c>
      <c r="M349" s="98">
        <v>209000</v>
      </c>
      <c r="N349" s="98">
        <v>145000</v>
      </c>
      <c r="Q349" s="209">
        <f>'PF pro forma'!E349-'Histo-Pôles '!E349</f>
        <v>-43000</v>
      </c>
      <c r="R349" s="209">
        <f>'PF pro forma'!F349-'Histo-Pôles '!F349</f>
        <v>-10000</v>
      </c>
      <c r="S349" s="209">
        <f>'PF pro forma'!G349-'Histo-Pôles '!G349</f>
        <v>-9000</v>
      </c>
      <c r="T349" s="209">
        <f>'PF pro forma'!H349-'Histo-Pôles '!H349</f>
        <v>-12000</v>
      </c>
      <c r="U349" s="209">
        <f>'PF pro forma'!I349-'Histo-Pôles '!I349</f>
        <v>-12000</v>
      </c>
    </row>
    <row r="350" spans="1:21" x14ac:dyDescent="0.25">
      <c r="A350" s="74" t="s">
        <v>145</v>
      </c>
      <c r="B350" s="167" t="s">
        <v>172</v>
      </c>
      <c r="C350" s="79" t="s">
        <v>3</v>
      </c>
      <c r="D350" s="78" t="s">
        <v>11</v>
      </c>
      <c r="E350" s="107">
        <v>-1275000</v>
      </c>
      <c r="F350" s="107">
        <v>-394000</v>
      </c>
      <c r="G350" s="107">
        <v>-304000</v>
      </c>
      <c r="H350" s="107">
        <v>-351000</v>
      </c>
      <c r="I350" s="107">
        <v>-226000</v>
      </c>
      <c r="J350" s="107">
        <v>-1280000</v>
      </c>
      <c r="K350" s="107">
        <v>-446000</v>
      </c>
      <c r="L350" s="107">
        <v>-314000</v>
      </c>
      <c r="M350" s="107">
        <v>-211000</v>
      </c>
      <c r="N350" s="107">
        <v>-309000</v>
      </c>
      <c r="Q350" s="210">
        <f>'PF pro forma'!E350-'Histo-Pôles '!E350</f>
        <v>13000</v>
      </c>
      <c r="R350" s="210">
        <f>'PF pro forma'!F350-'Histo-Pôles '!F350</f>
        <v>9000</v>
      </c>
      <c r="S350" s="210">
        <f>'PF pro forma'!G350-'Histo-Pôles '!G350</f>
        <v>7000</v>
      </c>
      <c r="T350" s="210">
        <f>'PF pro forma'!H350-'Histo-Pôles '!H350</f>
        <v>11000</v>
      </c>
      <c r="U350" s="210">
        <f>'PF pro forma'!I350-'Histo-Pôles '!I350</f>
        <v>-14000</v>
      </c>
    </row>
    <row r="351" spans="1:21" s="17" customFormat="1" x14ac:dyDescent="0.25">
      <c r="A351" s="74"/>
      <c r="B351" s="173" t="s">
        <v>200</v>
      </c>
      <c r="C351" s="79" t="s">
        <v>3</v>
      </c>
      <c r="D351" s="76" t="s">
        <v>176</v>
      </c>
      <c r="E351" s="169">
        <v>-757000</v>
      </c>
      <c r="F351" s="169">
        <v>-254000</v>
      </c>
      <c r="G351" s="169">
        <v>-154000</v>
      </c>
      <c r="H351" s="169">
        <v>-207000</v>
      </c>
      <c r="I351" s="169">
        <v>-142000</v>
      </c>
      <c r="J351" s="169">
        <v>-661000</v>
      </c>
      <c r="K351" s="169">
        <v>-287000</v>
      </c>
      <c r="L351" s="169">
        <v>-145000</v>
      </c>
      <c r="M351" s="170">
        <v>-74000</v>
      </c>
      <c r="N351" s="169">
        <v>-155000</v>
      </c>
      <c r="Q351" s="220">
        <f>'PF pro forma'!E351-'Histo-Pôles '!E351</f>
        <v>0</v>
      </c>
      <c r="R351" s="220">
        <f>'PF pro forma'!F351-'Histo-Pôles '!F351</f>
        <v>0</v>
      </c>
      <c r="S351" s="220">
        <f>'PF pro forma'!G351-'Histo-Pôles '!G351</f>
        <v>0</v>
      </c>
      <c r="T351" s="220">
        <f>'PF pro forma'!H351-'Histo-Pôles '!H351</f>
        <v>0</v>
      </c>
      <c r="U351" s="220">
        <f>'PF pro forma'!I351-'Histo-Pôles '!I351</f>
        <v>0</v>
      </c>
    </row>
    <row r="352" spans="1:21" x14ac:dyDescent="0.25">
      <c r="A352" s="25" t="s">
        <v>150</v>
      </c>
      <c r="B352" s="167" t="s">
        <v>172</v>
      </c>
      <c r="C352" s="79" t="s">
        <v>3</v>
      </c>
      <c r="D352" s="89" t="s">
        <v>23</v>
      </c>
      <c r="E352" s="102">
        <v>-900000</v>
      </c>
      <c r="F352" s="102">
        <v>-140000</v>
      </c>
      <c r="G352" s="102">
        <v>-449000</v>
      </c>
      <c r="H352" s="102">
        <v>-400000</v>
      </c>
      <c r="I352" s="102">
        <v>89000</v>
      </c>
      <c r="J352" s="102">
        <v>-958000</v>
      </c>
      <c r="K352" s="102">
        <v>-353000</v>
      </c>
      <c r="L352" s="102">
        <v>-439000</v>
      </c>
      <c r="M352" s="102">
        <v>-2000</v>
      </c>
      <c r="N352" s="102">
        <v>-164000</v>
      </c>
      <c r="Q352" s="209">
        <f>'PF pro forma'!E352-'Histo-Pôles '!E352</f>
        <v>-30000</v>
      </c>
      <c r="R352" s="209">
        <f>'PF pro forma'!F352-'Histo-Pôles '!F352</f>
        <v>-1000</v>
      </c>
      <c r="S352" s="209">
        <f>'PF pro forma'!G352-'Histo-Pôles '!G352</f>
        <v>-2000</v>
      </c>
      <c r="T352" s="209">
        <f>'PF pro forma'!H352-'Histo-Pôles '!H352</f>
        <v>-1000</v>
      </c>
      <c r="U352" s="209">
        <f>'PF pro forma'!I352-'Histo-Pôles '!I352</f>
        <v>-26000</v>
      </c>
    </row>
    <row r="353" spans="1:21" x14ac:dyDescent="0.25">
      <c r="A353" s="74" t="s">
        <v>147</v>
      </c>
      <c r="B353" s="167" t="s">
        <v>172</v>
      </c>
      <c r="C353" s="80" t="s">
        <v>3</v>
      </c>
      <c r="D353" s="158" t="s">
        <v>12</v>
      </c>
      <c r="E353" s="107">
        <v>-49000</v>
      </c>
      <c r="F353" s="107">
        <v>-38000</v>
      </c>
      <c r="G353" s="107">
        <v>1000</v>
      </c>
      <c r="H353" s="107">
        <v>8000</v>
      </c>
      <c r="I353" s="107">
        <v>-20000</v>
      </c>
      <c r="J353" s="107">
        <v>-17000</v>
      </c>
      <c r="K353" s="107">
        <v>5000</v>
      </c>
      <c r="L353" s="107">
        <v>-15000</v>
      </c>
      <c r="M353" s="107">
        <v>2000</v>
      </c>
      <c r="N353" s="107">
        <v>-9000</v>
      </c>
      <c r="Q353" s="210">
        <f>'PF pro forma'!E353-'Histo-Pôles '!E353</f>
        <v>1000</v>
      </c>
      <c r="R353" s="210">
        <f>'PF pro forma'!F353-'Histo-Pôles '!F353</f>
        <v>0</v>
      </c>
      <c r="S353" s="210">
        <f>'PF pro forma'!G353-'Histo-Pôles '!G353</f>
        <v>0</v>
      </c>
      <c r="T353" s="210">
        <f>'PF pro forma'!H353-'Histo-Pôles '!H353</f>
        <v>1000</v>
      </c>
      <c r="U353" s="210">
        <f>'PF pro forma'!I353-'Histo-Pôles '!I353</f>
        <v>0</v>
      </c>
    </row>
    <row r="354" spans="1:21" x14ac:dyDescent="0.25">
      <c r="A354" s="166" t="s">
        <v>171</v>
      </c>
      <c r="B354" s="167" t="s">
        <v>172</v>
      </c>
      <c r="C354" s="80" t="s">
        <v>3</v>
      </c>
      <c r="D354" s="152" t="e">
        <f>#REF!</f>
        <v>#REF!</v>
      </c>
      <c r="E354" s="107">
        <v>-6000000</v>
      </c>
      <c r="F354" s="107">
        <v>-50000</v>
      </c>
      <c r="G354" s="107">
        <v>0</v>
      </c>
      <c r="H354" s="107">
        <v>-5950000</v>
      </c>
      <c r="I354" s="107">
        <v>0</v>
      </c>
      <c r="J354" s="107">
        <v>-798000</v>
      </c>
      <c r="K354" s="107">
        <v>-798000</v>
      </c>
      <c r="L354" s="107">
        <v>0</v>
      </c>
      <c r="M354" s="107">
        <v>0</v>
      </c>
      <c r="N354" s="107">
        <v>0</v>
      </c>
      <c r="Q354" s="210">
        <f>'PF pro forma'!E354-'Histo-Pôles '!E354</f>
        <v>0</v>
      </c>
      <c r="R354" s="210">
        <f>'PF pro forma'!F354-'Histo-Pôles '!F354</f>
        <v>0</v>
      </c>
      <c r="S354" s="210">
        <f>'PF pro forma'!G354-'Histo-Pôles '!G354</f>
        <v>0</v>
      </c>
      <c r="T354" s="210">
        <f>'PF pro forma'!H354-'Histo-Pôles '!H354</f>
        <v>0</v>
      </c>
      <c r="U354" s="210">
        <f>'PF pro forma'!I354-'Histo-Pôles '!I354</f>
        <v>0</v>
      </c>
    </row>
    <row r="355" spans="1:21" x14ac:dyDescent="0.25">
      <c r="A355" s="25" t="s">
        <v>151</v>
      </c>
      <c r="B355" s="167" t="s">
        <v>172</v>
      </c>
      <c r="C355" s="79" t="s">
        <v>3</v>
      </c>
      <c r="D355" s="89" t="s">
        <v>13</v>
      </c>
      <c r="E355" s="102">
        <v>-6949000</v>
      </c>
      <c r="F355" s="102">
        <v>-228000</v>
      </c>
      <c r="G355" s="102">
        <v>-448000</v>
      </c>
      <c r="H355" s="102">
        <v>-6342000</v>
      </c>
      <c r="I355" s="102">
        <v>69000</v>
      </c>
      <c r="J355" s="102">
        <v>-1773000</v>
      </c>
      <c r="K355" s="102">
        <v>-1146000</v>
      </c>
      <c r="L355" s="102">
        <v>-454000</v>
      </c>
      <c r="M355" s="102">
        <v>0</v>
      </c>
      <c r="N355" s="102">
        <v>-173000</v>
      </c>
      <c r="Q355" s="209">
        <f>'PF pro forma'!E355-'Histo-Pôles '!E355</f>
        <v>-29000</v>
      </c>
      <c r="R355" s="209">
        <f>'PF pro forma'!F355-'Histo-Pôles '!F355</f>
        <v>-1000</v>
      </c>
      <c r="S355" s="209">
        <f>'PF pro forma'!G355-'Histo-Pôles '!G355</f>
        <v>-2000</v>
      </c>
      <c r="T355" s="209">
        <f>'PF pro forma'!H355-'Histo-Pôles '!H355</f>
        <v>0</v>
      </c>
      <c r="U355" s="209">
        <f>'PF pro forma'!I355-'Histo-Pôles '!I355</f>
        <v>-26000</v>
      </c>
    </row>
    <row r="356" spans="1:21" x14ac:dyDescent="0.25">
      <c r="A356" s="116" t="s">
        <v>153</v>
      </c>
      <c r="B356" s="167" t="s">
        <v>172</v>
      </c>
      <c r="C356" s="81" t="s">
        <v>3</v>
      </c>
      <c r="D356" s="106" t="s">
        <v>35</v>
      </c>
      <c r="E356" s="107">
        <v>14000</v>
      </c>
      <c r="F356" s="107">
        <v>-28000</v>
      </c>
      <c r="G356" s="107">
        <v>5000</v>
      </c>
      <c r="H356" s="107">
        <v>23000</v>
      </c>
      <c r="I356" s="107">
        <v>14000</v>
      </c>
      <c r="J356" s="107">
        <v>-19000</v>
      </c>
      <c r="K356" s="107">
        <v>26000</v>
      </c>
      <c r="L356" s="107">
        <v>36000</v>
      </c>
      <c r="M356" s="107">
        <v>-4000</v>
      </c>
      <c r="N356" s="107">
        <v>-77000</v>
      </c>
      <c r="Q356" s="210">
        <f>'PF pro forma'!E356-'Histo-Pôles '!E356</f>
        <v>0</v>
      </c>
      <c r="R356" s="210">
        <f>'PF pro forma'!F356-'Histo-Pôles '!F356</f>
        <v>1000</v>
      </c>
      <c r="S356" s="210">
        <f>'PF pro forma'!G356-'Histo-Pôles '!G356</f>
        <v>0</v>
      </c>
      <c r="T356" s="210">
        <f>'PF pro forma'!H356-'Histo-Pôles '!H356</f>
        <v>-2000</v>
      </c>
      <c r="U356" s="210">
        <f>'PF pro forma'!I356-'Histo-Pôles '!I356</f>
        <v>1000</v>
      </c>
    </row>
    <row r="357" spans="1:21" x14ac:dyDescent="0.25">
      <c r="A357" s="74" t="s">
        <v>154</v>
      </c>
      <c r="B357" s="167" t="s">
        <v>172</v>
      </c>
      <c r="C357" s="79" t="s">
        <v>3</v>
      </c>
      <c r="D357" s="78" t="s">
        <v>14</v>
      </c>
      <c r="E357" s="107">
        <v>-210000</v>
      </c>
      <c r="F357" s="107">
        <v>-263000</v>
      </c>
      <c r="G357" s="107">
        <v>43000</v>
      </c>
      <c r="H357" s="107">
        <v>12000</v>
      </c>
      <c r="I357" s="107">
        <v>-2000</v>
      </c>
      <c r="J357" s="107">
        <v>-81000</v>
      </c>
      <c r="K357" s="107">
        <v>-93000</v>
      </c>
      <c r="L357" s="107">
        <v>10000</v>
      </c>
      <c r="M357" s="107">
        <v>-9000</v>
      </c>
      <c r="N357" s="107">
        <v>11000</v>
      </c>
      <c r="Q357" s="210">
        <f>'PF pro forma'!E357-'Histo-Pôles '!E357</f>
        <v>0</v>
      </c>
      <c r="R357" s="210">
        <f>'PF pro forma'!F357-'Histo-Pôles '!F357</f>
        <v>0</v>
      </c>
      <c r="S357" s="210">
        <f>'PF pro forma'!G357-'Histo-Pôles '!G357</f>
        <v>0</v>
      </c>
      <c r="T357" s="210">
        <f>'PF pro forma'!H357-'Histo-Pôles '!H357</f>
        <v>0</v>
      </c>
      <c r="U357" s="210">
        <f>'PF pro forma'!I357-'Histo-Pôles '!I357</f>
        <v>0</v>
      </c>
    </row>
    <row r="358" spans="1:21" x14ac:dyDescent="0.25">
      <c r="A358" s="25" t="s">
        <v>142</v>
      </c>
      <c r="B358" s="167" t="s">
        <v>172</v>
      </c>
      <c r="C358" s="79" t="s">
        <v>3</v>
      </c>
      <c r="D358" s="89" t="s">
        <v>15</v>
      </c>
      <c r="E358" s="102">
        <v>-7145000</v>
      </c>
      <c r="F358" s="102">
        <v>-519000</v>
      </c>
      <c r="G358" s="102">
        <v>-400000</v>
      </c>
      <c r="H358" s="102">
        <v>-6307000</v>
      </c>
      <c r="I358" s="102">
        <v>81000</v>
      </c>
      <c r="J358" s="102">
        <v>-1873000</v>
      </c>
      <c r="K358" s="102">
        <v>-1213000</v>
      </c>
      <c r="L358" s="102">
        <v>-408000</v>
      </c>
      <c r="M358" s="102">
        <v>-13000</v>
      </c>
      <c r="N358" s="102">
        <v>-239000</v>
      </c>
      <c r="Q358" s="209">
        <f>'PF pro forma'!E358-'Histo-Pôles '!E358</f>
        <v>-29000</v>
      </c>
      <c r="R358" s="209">
        <f>'PF pro forma'!F358-'Histo-Pôles '!F358</f>
        <v>0</v>
      </c>
      <c r="S358" s="209">
        <f>'PF pro forma'!G358-'Histo-Pôles '!G358</f>
        <v>-2000</v>
      </c>
      <c r="T358" s="209">
        <f>'PF pro forma'!H358-'Histo-Pôles '!H358</f>
        <v>-2000</v>
      </c>
      <c r="U358" s="209">
        <f>'PF pro forma'!I358-'Histo-Pôles '!I358</f>
        <v>-25000</v>
      </c>
    </row>
    <row r="362" spans="1:21" s="10" customFormat="1" ht="9" x14ac:dyDescent="0.15">
      <c r="B362" s="159"/>
      <c r="D362" s="160" t="s">
        <v>117</v>
      </c>
      <c r="E362" s="161">
        <f t="shared" ref="E362:N362" si="8">E355-E352-E353-E354</f>
        <v>0</v>
      </c>
      <c r="F362" s="161">
        <f t="shared" si="8"/>
        <v>0</v>
      </c>
      <c r="G362" s="161">
        <f t="shared" si="8"/>
        <v>0</v>
      </c>
      <c r="H362" s="161">
        <f t="shared" si="8"/>
        <v>0</v>
      </c>
      <c r="I362" s="161">
        <f t="shared" si="8"/>
        <v>0</v>
      </c>
      <c r="J362" s="161">
        <f t="shared" si="8"/>
        <v>0</v>
      </c>
      <c r="K362" s="161">
        <f t="shared" si="8"/>
        <v>0</v>
      </c>
      <c r="L362" s="161">
        <f t="shared" si="8"/>
        <v>0</v>
      </c>
      <c r="M362" s="161">
        <f t="shared" si="8"/>
        <v>0</v>
      </c>
      <c r="N362" s="161">
        <f t="shared" si="8"/>
        <v>0</v>
      </c>
      <c r="O362" s="162"/>
      <c r="P362" s="162"/>
      <c r="Q362" s="221">
        <f>Q355-Q352-Q353-Q354</f>
        <v>0</v>
      </c>
      <c r="R362" s="221">
        <f>R355-R352-R353-R354</f>
        <v>0</v>
      </c>
      <c r="S362" s="221">
        <f>S355-S352-S353-S354</f>
        <v>0</v>
      </c>
      <c r="T362" s="221">
        <f>T355-T352-T353-T354</f>
        <v>0</v>
      </c>
      <c r="U362" s="221">
        <f>U355-U352-U353-U354</f>
        <v>0</v>
      </c>
    </row>
    <row r="364" spans="1:21" s="17" customFormat="1" x14ac:dyDescent="0.25">
      <c r="A364" s="74" t="s">
        <v>145</v>
      </c>
      <c r="B364" s="173" t="s">
        <v>175</v>
      </c>
      <c r="C364" s="79"/>
      <c r="D364" s="76"/>
      <c r="E364" s="169">
        <v>-717000</v>
      </c>
      <c r="F364" s="169">
        <v>-229000</v>
      </c>
      <c r="G364" s="169">
        <v>-148000</v>
      </c>
      <c r="H364" s="169">
        <v>-198000</v>
      </c>
      <c r="I364" s="169">
        <v>-142000</v>
      </c>
      <c r="J364" s="169">
        <v>-661000</v>
      </c>
      <c r="K364" s="169">
        <v>-287000</v>
      </c>
      <c r="L364" s="169">
        <v>-145000</v>
      </c>
      <c r="M364" s="170">
        <v>-74000</v>
      </c>
      <c r="N364" s="169">
        <v>-155000</v>
      </c>
      <c r="Q364" s="220"/>
      <c r="R364" s="220"/>
      <c r="S364" s="220"/>
      <c r="T364" s="220"/>
      <c r="U364" s="220"/>
    </row>
    <row r="365" spans="1:21" s="17" customFormat="1" x14ac:dyDescent="0.25">
      <c r="A365" s="74"/>
      <c r="B365" s="173" t="s">
        <v>203</v>
      </c>
      <c r="C365" s="79"/>
      <c r="D365" s="76"/>
      <c r="E365" s="169">
        <v>-40000</v>
      </c>
      <c r="F365" s="169">
        <v>-25000</v>
      </c>
      <c r="G365" s="169">
        <v>-6000</v>
      </c>
      <c r="H365" s="169">
        <v>-9000</v>
      </c>
      <c r="I365" s="169">
        <v>0</v>
      </c>
      <c r="J365" s="169">
        <v>0</v>
      </c>
      <c r="K365" s="169">
        <v>0</v>
      </c>
      <c r="L365" s="169">
        <v>0</v>
      </c>
      <c r="M365" s="170">
        <v>0</v>
      </c>
      <c r="N365" s="169">
        <v>0</v>
      </c>
      <c r="Q365" s="220"/>
      <c r="R365" s="220"/>
      <c r="S365" s="220"/>
      <c r="T365" s="220"/>
      <c r="U365" s="220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2"/>
  <sheetViews>
    <sheetView showGridLines="0" topLeftCell="C9" zoomScale="130" zoomScaleNormal="100" workbookViewId="0">
      <selection activeCell="D42" sqref="D42"/>
    </sheetView>
  </sheetViews>
  <sheetFormatPr baseColWidth="10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22" max="16384" width="12" style="1"/>
  </cols>
  <sheetData>
    <row r="1" spans="1:15" customFormat="1" hidden="1" outlineLevel="1" x14ac:dyDescent="0.2">
      <c r="A1" s="2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idden="1" outlineLevel="1" x14ac:dyDescent="0.2">
      <c r="A2" s="2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customFormat="1" hidden="1" outlineLevel="1" x14ac:dyDescent="0.2">
      <c r="A3" s="2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customFormat="1" hidden="1" outlineLevel="1" x14ac:dyDescent="0.2">
      <c r="A4" s="22"/>
      <c r="B4" s="1"/>
      <c r="C4" s="1"/>
      <c r="D4" s="1"/>
      <c r="E4" s="1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5" customFormat="1" hidden="1" outlineLevel="1" x14ac:dyDescent="0.2">
      <c r="A5" s="1"/>
      <c r="B5" s="1"/>
      <c r="C5" s="1"/>
      <c r="D5" s="1"/>
      <c r="E5" s="21" t="s">
        <v>125</v>
      </c>
      <c r="F5" s="21" t="s">
        <v>125</v>
      </c>
      <c r="G5" s="21" t="s">
        <v>125</v>
      </c>
      <c r="H5" s="21" t="s">
        <v>125</v>
      </c>
      <c r="I5" s="21" t="s">
        <v>125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5" hidden="1" outlineLevel="1" x14ac:dyDescent="0.2">
      <c r="A6" s="22"/>
      <c r="E6" s="26" t="e">
        <f>#REF!</f>
        <v>#REF!</v>
      </c>
      <c r="F6" s="26" t="s">
        <v>41</v>
      </c>
      <c r="G6" s="26" t="s">
        <v>9</v>
      </c>
      <c r="H6" s="26" t="s">
        <v>96</v>
      </c>
      <c r="I6" s="26" t="s">
        <v>97</v>
      </c>
      <c r="J6" s="26" t="e">
        <f>#REF!</f>
        <v>#REF!</v>
      </c>
      <c r="K6" s="26" t="s">
        <v>41</v>
      </c>
      <c r="L6" s="26" t="s">
        <v>9</v>
      </c>
      <c r="M6" s="26" t="s">
        <v>96</v>
      </c>
      <c r="N6" s="26" t="s">
        <v>97</v>
      </c>
    </row>
    <row r="7" spans="1:15" hidden="1" outlineLevel="1" x14ac:dyDescent="0.2">
      <c r="E7" s="26" t="s">
        <v>126</v>
      </c>
      <c r="F7" s="26" t="s">
        <v>127</v>
      </c>
      <c r="G7" s="26" t="s">
        <v>127</v>
      </c>
      <c r="H7" s="26" t="s">
        <v>127</v>
      </c>
      <c r="I7" s="26" t="s">
        <v>127</v>
      </c>
      <c r="J7" s="26" t="s">
        <v>126</v>
      </c>
      <c r="K7" s="26" t="s">
        <v>127</v>
      </c>
      <c r="L7" s="26" t="s">
        <v>127</v>
      </c>
      <c r="M7" s="26" t="s">
        <v>127</v>
      </c>
      <c r="N7" s="26" t="s">
        <v>127</v>
      </c>
    </row>
    <row r="8" spans="1:15" hidden="1" outlineLevel="1" x14ac:dyDescent="0.2">
      <c r="A8" s="26"/>
      <c r="E8" s="26" t="e">
        <f>#REF!</f>
        <v>#REF!</v>
      </c>
      <c r="F8" s="26" t="e">
        <f>#REF!</f>
        <v>#REF!</v>
      </c>
      <c r="G8" s="26" t="e">
        <f>#REF!</f>
        <v>#REF!</v>
      </c>
      <c r="H8" s="26" t="e">
        <f>#REF!</f>
        <v>#REF!</v>
      </c>
      <c r="I8" s="26" t="e">
        <f>#REF!</f>
        <v>#REF!</v>
      </c>
      <c r="J8" s="26" t="e">
        <f>#REF!</f>
        <v>#REF!</v>
      </c>
      <c r="K8" s="26" t="e">
        <f>#REF!</f>
        <v>#REF!</v>
      </c>
      <c r="L8" s="26" t="e">
        <f>#REF!</f>
        <v>#REF!</v>
      </c>
      <c r="M8" s="26" t="e">
        <f>#REF!</f>
        <v>#REF!</v>
      </c>
      <c r="N8" s="26" t="e">
        <f>#REF!</f>
        <v>#REF!</v>
      </c>
    </row>
    <row r="9" spans="1:15" collapsed="1" x14ac:dyDescent="0.2">
      <c r="A9" s="26"/>
    </row>
    <row r="10" spans="1:15" ht="13.5" x14ac:dyDescent="0.25">
      <c r="A10" s="26"/>
      <c r="D10" s="24" t="s">
        <v>42</v>
      </c>
      <c r="E10" s="88">
        <f>2014</f>
        <v>2014</v>
      </c>
      <c r="F10" s="88" t="s">
        <v>106</v>
      </c>
      <c r="G10" s="88" t="s">
        <v>105</v>
      </c>
      <c r="H10" s="88" t="s">
        <v>104</v>
      </c>
      <c r="I10" s="88" t="s">
        <v>103</v>
      </c>
      <c r="J10" s="88">
        <f>2013</f>
        <v>2013</v>
      </c>
      <c r="K10" s="88" t="s">
        <v>98</v>
      </c>
      <c r="L10" s="88" t="s">
        <v>99</v>
      </c>
      <c r="M10" s="88" t="s">
        <v>100</v>
      </c>
      <c r="N10" s="88" t="s">
        <v>101</v>
      </c>
    </row>
    <row r="11" spans="1:15" ht="14.25" customHeight="1" x14ac:dyDescent="0.25">
      <c r="D11" s="89" t="s">
        <v>43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13.5" x14ac:dyDescent="0.25">
      <c r="A12" s="21" t="s">
        <v>135</v>
      </c>
      <c r="D12" s="90" t="s">
        <v>20</v>
      </c>
      <c r="E12" s="86">
        <v>39168000</v>
      </c>
      <c r="F12" s="86">
        <v>10150000</v>
      </c>
      <c r="G12" s="86">
        <v>9537000</v>
      </c>
      <c r="H12" s="86">
        <v>9568000</v>
      </c>
      <c r="I12" s="86">
        <v>9913000</v>
      </c>
      <c r="J12" s="82">
        <v>38409000</v>
      </c>
      <c r="K12" s="82">
        <v>9469000</v>
      </c>
      <c r="L12" s="82">
        <v>9179000</v>
      </c>
      <c r="M12" s="82">
        <v>9789000</v>
      </c>
      <c r="N12" s="82">
        <v>9972000</v>
      </c>
      <c r="O12" s="174">
        <f>'Histo-Groupe pro forma'!E12-'Histo-Groupe '!E12</f>
        <v>0</v>
      </c>
    </row>
    <row r="13" spans="1:15" ht="13.5" x14ac:dyDescent="0.25">
      <c r="A13" s="21" t="s">
        <v>136</v>
      </c>
      <c r="D13" s="91" t="s">
        <v>11</v>
      </c>
      <c r="E13" s="87">
        <v>-26526000</v>
      </c>
      <c r="F13" s="87">
        <v>-7004000</v>
      </c>
      <c r="G13" s="87">
        <v>-6623000</v>
      </c>
      <c r="H13" s="87">
        <v>-6517000</v>
      </c>
      <c r="I13" s="87">
        <v>-6382000</v>
      </c>
      <c r="J13" s="83">
        <v>-25968000</v>
      </c>
      <c r="K13" s="83">
        <v>-6864000</v>
      </c>
      <c r="L13" s="83">
        <v>-6383000</v>
      </c>
      <c r="M13" s="83">
        <v>-6251000</v>
      </c>
      <c r="N13" s="83">
        <v>-6470000</v>
      </c>
      <c r="O13" s="174">
        <f>'Histo-Groupe pro forma'!E13-'Histo-Groupe '!E13</f>
        <v>2000</v>
      </c>
    </row>
    <row r="14" spans="1:15" ht="13.5" x14ac:dyDescent="0.25">
      <c r="A14" s="21" t="s">
        <v>128</v>
      </c>
      <c r="D14" s="90" t="s">
        <v>23</v>
      </c>
      <c r="E14" s="86">
        <v>12642000</v>
      </c>
      <c r="F14" s="86">
        <v>3146000</v>
      </c>
      <c r="G14" s="86">
        <v>2914000</v>
      </c>
      <c r="H14" s="86">
        <v>3051000</v>
      </c>
      <c r="I14" s="86">
        <v>3531000</v>
      </c>
      <c r="J14" s="82">
        <v>12441000</v>
      </c>
      <c r="K14" s="82">
        <v>2605000</v>
      </c>
      <c r="L14" s="82">
        <v>2796000</v>
      </c>
      <c r="M14" s="82">
        <v>3538000</v>
      </c>
      <c r="N14" s="82">
        <v>3502000</v>
      </c>
      <c r="O14" s="174">
        <f>'Histo-Groupe pro forma'!E14-'Histo-Groupe '!E14</f>
        <v>2000</v>
      </c>
    </row>
    <row r="15" spans="1:15" ht="13.5" x14ac:dyDescent="0.25">
      <c r="A15" s="21" t="s">
        <v>137</v>
      </c>
      <c r="D15" s="91" t="s">
        <v>12</v>
      </c>
      <c r="E15" s="87">
        <v>-3705000</v>
      </c>
      <c r="F15" s="87">
        <v>-1012000</v>
      </c>
      <c r="G15" s="87">
        <v>-754000</v>
      </c>
      <c r="H15" s="87">
        <v>-855000</v>
      </c>
      <c r="I15" s="87">
        <v>-1084000</v>
      </c>
      <c r="J15" s="83">
        <v>-3801000</v>
      </c>
      <c r="K15" s="83">
        <v>-1016000</v>
      </c>
      <c r="L15" s="83">
        <v>-830000</v>
      </c>
      <c r="M15" s="83">
        <v>-1044000</v>
      </c>
      <c r="N15" s="83">
        <v>-911000</v>
      </c>
      <c r="O15" s="174">
        <f>'Histo-Groupe pro forma'!E15-'Histo-Groupe '!E15</f>
        <v>0</v>
      </c>
    </row>
    <row r="16" spans="1:15" ht="26.25" customHeight="1" x14ac:dyDescent="0.25">
      <c r="A16" s="166" t="s">
        <v>174</v>
      </c>
      <c r="D16" s="152" t="str">
        <f>"Coûts relatifs à l'accord global avec les autorités des Etats-Unis "</f>
        <v xml:space="preserve">Coûts relatifs à l'accord global avec les autorités des Etats-Unis </v>
      </c>
      <c r="E16" s="87">
        <v>-6000000</v>
      </c>
      <c r="F16" s="87">
        <v>-50000</v>
      </c>
      <c r="G16" s="87">
        <v>0</v>
      </c>
      <c r="H16" s="87">
        <v>-5950000</v>
      </c>
      <c r="I16" s="87">
        <v>0</v>
      </c>
      <c r="J16" s="83">
        <v>-798000</v>
      </c>
      <c r="K16" s="83">
        <v>-798000</v>
      </c>
      <c r="L16" s="87">
        <v>0</v>
      </c>
      <c r="M16" s="87">
        <v>0</v>
      </c>
      <c r="N16" s="87">
        <v>0</v>
      </c>
      <c r="O16" s="174">
        <f>'Histo-Groupe pro forma'!E16-'Histo-Groupe '!E16</f>
        <v>0</v>
      </c>
    </row>
    <row r="17" spans="1:15" ht="13.5" x14ac:dyDescent="0.25">
      <c r="A17" s="21" t="s">
        <v>129</v>
      </c>
      <c r="D17" s="90" t="s">
        <v>13</v>
      </c>
      <c r="E17" s="110">
        <v>2937000</v>
      </c>
      <c r="F17" s="110">
        <v>2084000</v>
      </c>
      <c r="G17" s="110">
        <v>2160000</v>
      </c>
      <c r="H17" s="110">
        <v>-3754000</v>
      </c>
      <c r="I17" s="110">
        <v>2447000</v>
      </c>
      <c r="J17" s="94">
        <v>7842000</v>
      </c>
      <c r="K17" s="94">
        <v>791000</v>
      </c>
      <c r="L17" s="94">
        <v>1966000</v>
      </c>
      <c r="M17" s="94">
        <v>2494000</v>
      </c>
      <c r="N17" s="94">
        <v>2591000</v>
      </c>
      <c r="O17" s="174">
        <f>'Histo-Groupe pro forma'!E17-'Histo-Groupe '!E17</f>
        <v>2000</v>
      </c>
    </row>
    <row r="18" spans="1:15" s="19" customFormat="1" ht="25.5" x14ac:dyDescent="0.2">
      <c r="A18" s="21" t="s">
        <v>130</v>
      </c>
      <c r="D18" s="114" t="s">
        <v>5</v>
      </c>
      <c r="E18" s="119">
        <v>408000</v>
      </c>
      <c r="F18" s="119">
        <v>78000</v>
      </c>
      <c r="G18" s="119">
        <v>85000</v>
      </c>
      <c r="H18" s="119">
        <v>138000</v>
      </c>
      <c r="I18" s="119">
        <v>107000</v>
      </c>
      <c r="J18" s="115">
        <v>361000</v>
      </c>
      <c r="K18" s="115">
        <v>78000</v>
      </c>
      <c r="L18" s="115">
        <v>141000</v>
      </c>
      <c r="M18" s="115">
        <v>107000</v>
      </c>
      <c r="N18" s="115">
        <v>35000</v>
      </c>
      <c r="O18" s="174">
        <f>'Histo-Groupe pro forma'!E18-'Histo-Groupe '!E18</f>
        <v>-1000</v>
      </c>
    </row>
    <row r="19" spans="1:15" ht="13.5" x14ac:dyDescent="0.25">
      <c r="A19" s="21" t="s">
        <v>131</v>
      </c>
      <c r="D19" s="92" t="s">
        <v>44</v>
      </c>
      <c r="E19" s="111">
        <v>-196000</v>
      </c>
      <c r="F19" s="111">
        <v>-268000</v>
      </c>
      <c r="G19" s="111">
        <v>63000</v>
      </c>
      <c r="H19" s="111">
        <v>16000</v>
      </c>
      <c r="I19" s="111">
        <v>-7000</v>
      </c>
      <c r="J19" s="95">
        <v>36000</v>
      </c>
      <c r="K19" s="95">
        <v>-108000</v>
      </c>
      <c r="L19" s="95">
        <v>13000</v>
      </c>
      <c r="M19" s="95">
        <v>112000</v>
      </c>
      <c r="N19" s="95">
        <v>19000</v>
      </c>
      <c r="O19" s="174">
        <f>'Histo-Groupe pro forma'!E19-'Histo-Groupe '!E19</f>
        <v>0</v>
      </c>
    </row>
    <row r="20" spans="1:15" ht="13.5" x14ac:dyDescent="0.25">
      <c r="A20" s="21" t="s">
        <v>132</v>
      </c>
      <c r="D20" s="93" t="s">
        <v>15</v>
      </c>
      <c r="E20" s="112">
        <v>3149000</v>
      </c>
      <c r="F20" s="138">
        <v>1894000</v>
      </c>
      <c r="G20" s="138">
        <v>2308000</v>
      </c>
      <c r="H20" s="138">
        <v>-3600000</v>
      </c>
      <c r="I20" s="112">
        <v>2547000</v>
      </c>
      <c r="J20" s="96">
        <v>8239000</v>
      </c>
      <c r="K20" s="96">
        <v>761000</v>
      </c>
      <c r="L20" s="96">
        <v>2120000</v>
      </c>
      <c r="M20" s="96">
        <v>2713000</v>
      </c>
      <c r="N20" s="96">
        <v>2645000</v>
      </c>
      <c r="O20" s="174">
        <f>'Histo-Groupe pro forma'!E20-'Histo-Groupe '!E20</f>
        <v>1000</v>
      </c>
    </row>
    <row r="21" spans="1:15" ht="13.5" x14ac:dyDescent="0.25">
      <c r="A21" s="21" t="s">
        <v>138</v>
      </c>
      <c r="D21" s="92" t="s">
        <v>16</v>
      </c>
      <c r="E21" s="168">
        <v>-2642000</v>
      </c>
      <c r="F21" s="149">
        <v>-513000</v>
      </c>
      <c r="G21" s="149">
        <v>-705000</v>
      </c>
      <c r="H21" s="168">
        <v>-621000</v>
      </c>
      <c r="I21" s="97">
        <v>-803000</v>
      </c>
      <c r="J21" s="97">
        <v>-2742000</v>
      </c>
      <c r="K21" s="97">
        <v>-550000</v>
      </c>
      <c r="L21" s="97">
        <v>-607000</v>
      </c>
      <c r="M21" s="97">
        <v>-757000</v>
      </c>
      <c r="N21" s="97">
        <v>-828000</v>
      </c>
      <c r="O21" s="174">
        <f>'Histo-Groupe pro forma'!E21-'Histo-Groupe '!E21</f>
        <v>-1000</v>
      </c>
    </row>
    <row r="22" spans="1:15" ht="13.5" x14ac:dyDescent="0.25">
      <c r="A22" s="21"/>
      <c r="D22" s="92" t="s">
        <v>17</v>
      </c>
      <c r="E22" s="139">
        <f t="shared" ref="E22:N22" si="0">-E31</f>
        <v>-350000</v>
      </c>
      <c r="F22" s="139">
        <f t="shared" si="0"/>
        <v>-77000</v>
      </c>
      <c r="G22" s="97">
        <f t="shared" si="0"/>
        <v>-101000</v>
      </c>
      <c r="H22" s="97">
        <f t="shared" si="0"/>
        <v>-96000</v>
      </c>
      <c r="I22" s="97">
        <f t="shared" si="0"/>
        <v>-76000</v>
      </c>
      <c r="J22" s="97">
        <f t="shared" si="0"/>
        <v>-679000</v>
      </c>
      <c r="K22" s="97">
        <f t="shared" si="0"/>
        <v>-101000</v>
      </c>
      <c r="L22" s="97">
        <f t="shared" si="0"/>
        <v>-155000</v>
      </c>
      <c r="M22" s="97">
        <f t="shared" si="0"/>
        <v>-191000</v>
      </c>
      <c r="N22" s="97">
        <f t="shared" si="0"/>
        <v>-232000</v>
      </c>
      <c r="O22" s="174">
        <f>'Histo-Groupe pro forma'!E22-'Histo-Groupe '!E22</f>
        <v>0</v>
      </c>
    </row>
    <row r="23" spans="1:15" ht="13.5" x14ac:dyDescent="0.25">
      <c r="A23" s="21" t="s">
        <v>134</v>
      </c>
      <c r="D23" s="93" t="s">
        <v>18</v>
      </c>
      <c r="E23" s="112">
        <f>E20+E21+E22</f>
        <v>157000</v>
      </c>
      <c r="F23" s="138">
        <v>1304000</v>
      </c>
      <c r="G23" s="138">
        <v>1502000</v>
      </c>
      <c r="H23" s="112">
        <v>-4317000</v>
      </c>
      <c r="I23" s="96">
        <v>1668000</v>
      </c>
      <c r="J23" s="96">
        <v>4818000</v>
      </c>
      <c r="K23" s="96">
        <v>110000</v>
      </c>
      <c r="L23" s="96">
        <v>1358000</v>
      </c>
      <c r="M23" s="96">
        <v>1765000</v>
      </c>
      <c r="N23" s="96">
        <v>1585000</v>
      </c>
      <c r="O23" s="174">
        <f>'Histo-Groupe pro forma'!E23-'Histo-Groupe '!E23</f>
        <v>0</v>
      </c>
    </row>
    <row r="24" spans="1:15" s="4" customFormat="1" ht="6" customHeight="1" thickBot="1" x14ac:dyDescent="0.3">
      <c r="A24" s="21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74"/>
    </row>
    <row r="25" spans="1:15" ht="14.25" thickBot="1" x14ac:dyDescent="0.3">
      <c r="A25" s="23" t="s">
        <v>133</v>
      </c>
      <c r="D25" s="142" t="s">
        <v>19</v>
      </c>
      <c r="E25" s="143">
        <v>0.67723651960784315</v>
      </c>
      <c r="F25" s="143">
        <v>0.69004926108374387</v>
      </c>
      <c r="G25" s="143">
        <v>0.69445318234245568</v>
      </c>
      <c r="H25" s="143">
        <v>0.6811245819397993</v>
      </c>
      <c r="I25" s="143">
        <v>0.64380106930293557</v>
      </c>
      <c r="J25" s="144">
        <v>0.67609154104506752</v>
      </c>
      <c r="K25" s="144">
        <v>0.72489175203294964</v>
      </c>
      <c r="L25" s="144">
        <v>0.69539165486436427</v>
      </c>
      <c r="M25" s="144">
        <v>0.63857390949024417</v>
      </c>
      <c r="N25" s="144">
        <v>0.64881668672282389</v>
      </c>
      <c r="O25" s="174">
        <f>'Histo-Groupe pro forma'!E25-'Histo-Groupe '!E25</f>
        <v>-5.1062091503295548E-5</v>
      </c>
    </row>
    <row r="26" spans="1:15" x14ac:dyDescent="0.2">
      <c r="A26" s="23"/>
    </row>
    <row r="31" spans="1:15" ht="13.5" hidden="1" outlineLevel="1" x14ac:dyDescent="0.25">
      <c r="A31" s="21" t="s">
        <v>139</v>
      </c>
      <c r="D31" s="13"/>
      <c r="E31" s="151">
        <v>350000</v>
      </c>
      <c r="F31" s="150">
        <v>77000</v>
      </c>
      <c r="G31" s="139">
        <v>101000</v>
      </c>
      <c r="H31" s="97">
        <v>96000</v>
      </c>
      <c r="I31" s="97">
        <v>76000</v>
      </c>
      <c r="J31" s="97">
        <v>679000</v>
      </c>
      <c r="K31" s="97">
        <v>101000</v>
      </c>
      <c r="L31" s="97">
        <v>155000</v>
      </c>
      <c r="M31" s="97">
        <v>191000</v>
      </c>
      <c r="N31" s="97">
        <v>232000</v>
      </c>
    </row>
    <row r="32" spans="1:15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O184"/>
  <sheetViews>
    <sheetView showGridLines="0" topLeftCell="D9" zoomScale="110" zoomScaleNormal="110" workbookViewId="0">
      <selection activeCell="H46" sqref="H46"/>
    </sheetView>
  </sheetViews>
  <sheetFormatPr baseColWidth="10" defaultColWidth="13.33203125" defaultRowHeight="12.75" outlineLevelRow="1" outlineLevelCol="1" x14ac:dyDescent="0.2"/>
  <cols>
    <col min="1" max="1" width="60.1640625" style="32" hidden="1" customWidth="1" outlineLevel="1"/>
    <col min="2" max="3" width="2.33203125" style="32" hidden="1" customWidth="1" outlineLevel="1"/>
    <col min="4" max="4" width="46" style="33" bestFit="1" customWidth="1" collapsed="1"/>
    <col min="5" max="8" width="13.33203125" style="30" customWidth="1"/>
    <col min="9" max="9" width="13.33203125" style="48" customWidth="1"/>
    <col min="10" max="10" width="13.33203125" style="48" hidden="1" customWidth="1" outlineLevel="1" collapsed="1"/>
    <col min="11" max="11" width="13.33203125" style="48" hidden="1" customWidth="1" outlineLevel="1"/>
    <col min="12" max="14" width="13.33203125" style="48" hidden="1" customWidth="1" outlineLevel="1" collapsed="1"/>
    <col min="15" max="15" width="13.33203125" style="30" collapsed="1"/>
    <col min="16" max="16384" width="13.33203125" style="30"/>
  </cols>
  <sheetData>
    <row r="1" spans="1:14" hidden="1" outlineLevel="1" x14ac:dyDescent="0.2">
      <c r="A1" s="27" t="s">
        <v>6</v>
      </c>
      <c r="B1" s="27"/>
      <c r="C1" s="27"/>
      <c r="D1" s="28"/>
      <c r="E1" s="29"/>
      <c r="F1" s="29"/>
      <c r="G1" s="29"/>
      <c r="H1" s="29"/>
      <c r="I1" s="31"/>
      <c r="J1" s="31"/>
      <c r="K1" s="31"/>
      <c r="L1" s="31"/>
      <c r="M1" s="31"/>
      <c r="N1" s="31"/>
    </row>
    <row r="2" spans="1:14" hidden="1" outlineLevel="1" x14ac:dyDescent="0.2">
      <c r="A2" s="27" t="s">
        <v>7</v>
      </c>
      <c r="B2" s="27"/>
      <c r="E2" s="29"/>
      <c r="F2" s="29"/>
      <c r="G2" s="29"/>
      <c r="H2" s="29"/>
      <c r="I2" s="31"/>
      <c r="J2" s="31"/>
      <c r="K2" s="31"/>
      <c r="L2" s="31"/>
      <c r="M2" s="31"/>
      <c r="N2" s="31"/>
    </row>
    <row r="3" spans="1:14" hidden="1" outlineLevel="1" x14ac:dyDescent="0.2">
      <c r="A3" s="27"/>
      <c r="B3" s="27"/>
      <c r="E3" s="26" t="s">
        <v>126</v>
      </c>
      <c r="F3" s="26" t="s">
        <v>126</v>
      </c>
      <c r="G3" s="26" t="s">
        <v>126</v>
      </c>
      <c r="H3" s="26" t="s">
        <v>126</v>
      </c>
      <c r="I3" s="26" t="s">
        <v>126</v>
      </c>
      <c r="J3" s="26" t="s">
        <v>126</v>
      </c>
      <c r="K3" s="26" t="s">
        <v>126</v>
      </c>
      <c r="L3" s="26" t="s">
        <v>126</v>
      </c>
      <c r="M3" s="26" t="s">
        <v>126</v>
      </c>
      <c r="N3" s="26" t="s">
        <v>126</v>
      </c>
    </row>
    <row r="4" spans="1:14" hidden="1" outlineLevel="1" x14ac:dyDescent="0.2">
      <c r="A4" s="27"/>
      <c r="B4" s="27"/>
      <c r="E4" s="109" t="e">
        <f>#REF!</f>
        <v>#REF!</v>
      </c>
      <c r="F4" s="109" t="e">
        <f>#REF!</f>
        <v>#REF!</v>
      </c>
      <c r="G4" s="109" t="e">
        <f>#REF!</f>
        <v>#REF!</v>
      </c>
      <c r="H4" s="109" t="e">
        <f>#REF!</f>
        <v>#REF!</v>
      </c>
      <c r="I4" s="109" t="e">
        <f>#REF!</f>
        <v>#REF!</v>
      </c>
      <c r="J4" s="109" t="e">
        <f>#REF!</f>
        <v>#REF!</v>
      </c>
      <c r="K4" s="109" t="e">
        <f>#REF!</f>
        <v>#REF!</v>
      </c>
      <c r="L4" s="109" t="e">
        <f>#REF!</f>
        <v>#REF!</v>
      </c>
      <c r="M4" s="109" t="e">
        <f>#REF!</f>
        <v>#REF!</v>
      </c>
      <c r="N4" s="109" t="e">
        <f>#REF!</f>
        <v>#REF!</v>
      </c>
    </row>
    <row r="5" spans="1:14" hidden="1" outlineLevel="1" x14ac:dyDescent="0.2">
      <c r="A5" s="27"/>
      <c r="B5" s="27"/>
      <c r="E5" s="25" t="s">
        <v>140</v>
      </c>
      <c r="F5" s="25" t="s">
        <v>140</v>
      </c>
      <c r="G5" s="25" t="s">
        <v>140</v>
      </c>
      <c r="H5" s="25" t="s">
        <v>140</v>
      </c>
      <c r="I5" s="25" t="s">
        <v>140</v>
      </c>
      <c r="J5" s="25" t="s">
        <v>140</v>
      </c>
      <c r="K5" s="25" t="s">
        <v>140</v>
      </c>
      <c r="L5" s="25" t="s">
        <v>140</v>
      </c>
      <c r="M5" s="25" t="s">
        <v>140</v>
      </c>
      <c r="N5" s="25" t="s">
        <v>140</v>
      </c>
    </row>
    <row r="6" spans="1:14" hidden="1" outlineLevel="1" x14ac:dyDescent="0.2">
      <c r="A6" s="27"/>
      <c r="B6" s="27"/>
      <c r="E6" s="34" t="s">
        <v>52</v>
      </c>
      <c r="F6" s="34" t="s">
        <v>52</v>
      </c>
      <c r="G6" s="34" t="s">
        <v>10</v>
      </c>
      <c r="H6" s="34" t="s">
        <v>51</v>
      </c>
      <c r="I6" s="34" t="s">
        <v>50</v>
      </c>
      <c r="J6" s="34" t="s">
        <v>52</v>
      </c>
      <c r="K6" s="34" t="s">
        <v>52</v>
      </c>
      <c r="L6" s="34" t="s">
        <v>10</v>
      </c>
      <c r="M6" s="34" t="s">
        <v>51</v>
      </c>
      <c r="N6" s="34" t="s">
        <v>50</v>
      </c>
    </row>
    <row r="7" spans="1:14" ht="33.75" hidden="1" outlineLevel="1" x14ac:dyDescent="0.2">
      <c r="E7" s="171" t="s">
        <v>177</v>
      </c>
      <c r="F7" s="171" t="s">
        <v>177</v>
      </c>
      <c r="G7" s="171" t="s">
        <v>177</v>
      </c>
      <c r="H7" s="171" t="s">
        <v>177</v>
      </c>
      <c r="I7" s="171" t="s">
        <v>177</v>
      </c>
      <c r="J7" s="171" t="s">
        <v>177</v>
      </c>
      <c r="K7" s="171" t="s">
        <v>177</v>
      </c>
      <c r="L7" s="171" t="s">
        <v>177</v>
      </c>
      <c r="M7" s="171" t="s">
        <v>177</v>
      </c>
      <c r="N7" s="171" t="s">
        <v>177</v>
      </c>
    </row>
    <row r="8" spans="1:14" ht="66.75" hidden="1" customHeight="1" outlineLevel="1" x14ac:dyDescent="0.2">
      <c r="D8" s="35"/>
      <c r="E8" s="34" t="e">
        <f>#REF!</f>
        <v>#REF!</v>
      </c>
      <c r="F8" s="34" t="e">
        <f>#REF!</f>
        <v>#REF!</v>
      </c>
      <c r="G8" s="34" t="e">
        <f>#REF!</f>
        <v>#REF!</v>
      </c>
      <c r="H8" s="34" t="e">
        <f>#REF!</f>
        <v>#REF!</v>
      </c>
      <c r="I8" s="34" t="e">
        <f>#REF!</f>
        <v>#REF!</v>
      </c>
      <c r="J8" s="172" t="s">
        <v>178</v>
      </c>
      <c r="K8" s="34" t="e">
        <f>#REF!</f>
        <v>#REF!</v>
      </c>
      <c r="L8" s="34" t="e">
        <f>#REF!</f>
        <v>#REF!</v>
      </c>
      <c r="M8" s="34" t="e">
        <f>#REF!</f>
        <v>#REF!</v>
      </c>
      <c r="N8" s="34" t="e">
        <f>#REF!</f>
        <v>#REF!</v>
      </c>
    </row>
    <row r="9" spans="1:14" collapsed="1" x14ac:dyDescent="0.2">
      <c r="D9" s="235" t="s">
        <v>95</v>
      </c>
      <c r="E9" s="61" t="str">
        <f>CONCATENATE(E6," ")</f>
        <v xml:space="preserve">Décembre </v>
      </c>
      <c r="F9" s="61" t="str">
        <f>CONCATENATE(F6," ")</f>
        <v xml:space="preserve">Décembre </v>
      </c>
      <c r="G9" s="61" t="str">
        <f>CONCATENATE(G6," ")</f>
        <v xml:space="preserve">Septembre </v>
      </c>
      <c r="H9" s="61" t="str">
        <f>CONCATENATE(H6," ")</f>
        <v xml:space="preserve">Juin </v>
      </c>
      <c r="I9" s="61" t="str">
        <f>CONCATENATE(I6," ")</f>
        <v xml:space="preserve">Mars </v>
      </c>
      <c r="J9" s="146" t="s">
        <v>121</v>
      </c>
      <c r="K9" s="146" t="s">
        <v>121</v>
      </c>
      <c r="L9" s="146" t="s">
        <v>122</v>
      </c>
      <c r="M9" s="146" t="s">
        <v>123</v>
      </c>
      <c r="N9" s="146" t="s">
        <v>124</v>
      </c>
    </row>
    <row r="10" spans="1:14" x14ac:dyDescent="0.2">
      <c r="D10" s="236"/>
      <c r="E10" s="84">
        <f>2014</f>
        <v>2014</v>
      </c>
      <c r="F10" s="84">
        <f>2014</f>
        <v>2014</v>
      </c>
      <c r="G10" s="84">
        <f>2014</f>
        <v>2014</v>
      </c>
      <c r="H10" s="84">
        <f>2014</f>
        <v>2014</v>
      </c>
      <c r="I10" s="84">
        <f>2014</f>
        <v>2014</v>
      </c>
      <c r="J10" s="147">
        <f>2013</f>
        <v>2013</v>
      </c>
      <c r="K10" s="147">
        <f>2013</f>
        <v>2013</v>
      </c>
      <c r="L10" s="147">
        <f>2013</f>
        <v>2013</v>
      </c>
      <c r="M10" s="147">
        <f>2013</f>
        <v>2013</v>
      </c>
      <c r="N10" s="147">
        <f>2013</f>
        <v>2013</v>
      </c>
    </row>
    <row r="11" spans="1:14" x14ac:dyDescent="0.2">
      <c r="A11" s="36"/>
      <c r="D11" s="237"/>
      <c r="E11" s="85"/>
      <c r="F11" s="85"/>
      <c r="G11" s="85"/>
      <c r="H11" s="85"/>
      <c r="I11" s="85"/>
      <c r="J11" s="148"/>
      <c r="K11" s="148"/>
      <c r="L11" s="148"/>
      <c r="M11" s="148"/>
      <c r="N11" s="148"/>
    </row>
    <row r="12" spans="1:14" s="39" customFormat="1" x14ac:dyDescent="0.2">
      <c r="A12" s="177" t="s">
        <v>204</v>
      </c>
      <c r="B12" s="36"/>
      <c r="C12" s="27"/>
      <c r="D12" s="37" t="s">
        <v>223</v>
      </c>
      <c r="E12" s="64">
        <v>38117468.409216315</v>
      </c>
      <c r="F12" s="64">
        <v>38117468.409216315</v>
      </c>
      <c r="G12" s="64">
        <v>37820543.861342229</v>
      </c>
      <c r="H12" s="64">
        <v>37798224.24198702</v>
      </c>
      <c r="I12" s="64">
        <v>37856277.554295763</v>
      </c>
      <c r="J12" s="62">
        <v>37697117.02984982</v>
      </c>
      <c r="K12" s="62">
        <v>37697117.02984982</v>
      </c>
      <c r="L12" s="62">
        <v>37878126.359788261</v>
      </c>
      <c r="M12" s="62">
        <v>38021939.531251825</v>
      </c>
      <c r="N12" s="62">
        <v>38067817.601935402</v>
      </c>
    </row>
    <row r="13" spans="1:14" s="39" customFormat="1" x14ac:dyDescent="0.2">
      <c r="A13" s="36" t="s">
        <v>179</v>
      </c>
      <c r="B13" s="36"/>
      <c r="C13" s="27"/>
      <c r="D13" s="37" t="s">
        <v>61</v>
      </c>
      <c r="E13" s="64">
        <v>18629061.086492725</v>
      </c>
      <c r="F13" s="64">
        <v>18629061.086492725</v>
      </c>
      <c r="G13" s="64">
        <v>18716996.019720301</v>
      </c>
      <c r="H13" s="64">
        <v>18792892.128465451</v>
      </c>
      <c r="I13" s="64">
        <v>18943087.392090905</v>
      </c>
      <c r="J13" s="64">
        <v>19160720.863452543</v>
      </c>
      <c r="K13" s="64">
        <v>19160720.863452543</v>
      </c>
      <c r="L13" s="64">
        <v>19285289.169425111</v>
      </c>
      <c r="M13" s="64">
        <v>19418633.247380164</v>
      </c>
      <c r="N13" s="64">
        <v>19575279.955357339</v>
      </c>
    </row>
    <row r="14" spans="1:14" s="129" customFormat="1" x14ac:dyDescent="0.2">
      <c r="A14" s="36" t="s">
        <v>180</v>
      </c>
      <c r="B14" s="27"/>
      <c r="C14" s="27"/>
      <c r="D14" s="40" t="s">
        <v>62</v>
      </c>
      <c r="E14" s="66">
        <v>6778970.9433659241</v>
      </c>
      <c r="F14" s="66">
        <v>6778970.9433659241</v>
      </c>
      <c r="G14" s="66">
        <v>6780561.4714445658</v>
      </c>
      <c r="H14" s="66">
        <v>6779494.2224218491</v>
      </c>
      <c r="I14" s="66">
        <v>6859979.1667937012</v>
      </c>
      <c r="J14" s="66">
        <v>6973355.1745133502</v>
      </c>
      <c r="K14" s="66">
        <v>6973355.1745133502</v>
      </c>
      <c r="L14" s="66">
        <v>7012094.8520302335</v>
      </c>
      <c r="M14" s="66">
        <v>7046704.9908843338</v>
      </c>
      <c r="N14" s="66">
        <v>7069125.0863437457</v>
      </c>
    </row>
    <row r="15" spans="1:14" s="130" customFormat="1" x14ac:dyDescent="0.2">
      <c r="A15" s="36" t="s">
        <v>181</v>
      </c>
      <c r="B15" s="42"/>
      <c r="C15" s="27"/>
      <c r="D15" s="46" t="s">
        <v>63</v>
      </c>
      <c r="E15" s="65">
        <v>5635361.9416372301</v>
      </c>
      <c r="F15" s="65">
        <v>5635361.9416372301</v>
      </c>
      <c r="G15" s="65">
        <v>5726473.5564029738</v>
      </c>
      <c r="H15" s="65">
        <v>5843379.9059844613</v>
      </c>
      <c r="I15" s="65">
        <v>5950217.317458923</v>
      </c>
      <c r="J15" s="65">
        <v>6034788.9118164219</v>
      </c>
      <c r="K15" s="65">
        <v>6034788.9118164219</v>
      </c>
      <c r="L15" s="65">
        <v>6075190.3295889227</v>
      </c>
      <c r="M15" s="65">
        <v>6136505.1457239222</v>
      </c>
      <c r="N15" s="65">
        <v>6194263.9711989211</v>
      </c>
    </row>
    <row r="16" spans="1:14" s="129" customFormat="1" x14ac:dyDescent="0.2">
      <c r="A16" s="36" t="s">
        <v>182</v>
      </c>
      <c r="B16" s="42"/>
      <c r="C16" s="27"/>
      <c r="D16" s="40" t="s">
        <v>64</v>
      </c>
      <c r="E16" s="65">
        <v>3522180.0896299994</v>
      </c>
      <c r="F16" s="65">
        <v>3522180.0896299994</v>
      </c>
      <c r="G16" s="65">
        <v>3496038.7752599996</v>
      </c>
      <c r="H16" s="65">
        <v>3468097.5349349994</v>
      </c>
      <c r="I16" s="65">
        <v>3439787.8044900005</v>
      </c>
      <c r="J16" s="65">
        <v>3331720.7759850007</v>
      </c>
      <c r="K16" s="65">
        <v>3331720.7759850007</v>
      </c>
      <c r="L16" s="65">
        <v>3358373.7702000011</v>
      </c>
      <c r="M16" s="65">
        <v>3378647.075685001</v>
      </c>
      <c r="N16" s="65">
        <v>3456203.3675700002</v>
      </c>
    </row>
    <row r="17" spans="1:14" s="129" customFormat="1" x14ac:dyDescent="0.2">
      <c r="A17" s="145" t="s">
        <v>183</v>
      </c>
      <c r="B17" s="42"/>
      <c r="C17" s="27"/>
      <c r="D17" s="40" t="s">
        <v>87</v>
      </c>
      <c r="E17" s="65">
        <v>2691970.1426720703</v>
      </c>
      <c r="F17" s="65">
        <v>2691970.1426720703</v>
      </c>
      <c r="G17" s="65">
        <v>2713151.5910294265</v>
      </c>
      <c r="H17" s="65">
        <v>2701342.0693741404</v>
      </c>
      <c r="I17" s="65">
        <v>2691963.3118482819</v>
      </c>
      <c r="J17" s="65">
        <v>2820839.0011377698</v>
      </c>
      <c r="K17" s="65">
        <v>2820839.0011377698</v>
      </c>
      <c r="L17" s="65">
        <v>2839613.2176059536</v>
      </c>
      <c r="M17" s="65">
        <v>2856759.0350869074</v>
      </c>
      <c r="N17" s="65">
        <v>2855670.5302446689</v>
      </c>
    </row>
    <row r="18" spans="1:14" s="39" customFormat="1" hidden="1" outlineLevel="1" x14ac:dyDescent="0.2">
      <c r="A18" s="36" t="s">
        <v>184</v>
      </c>
      <c r="B18" s="36"/>
      <c r="C18" s="27"/>
      <c r="D18" s="37" t="s">
        <v>118</v>
      </c>
      <c r="E18" s="64">
        <v>8052832.1954272725</v>
      </c>
      <c r="F18" s="64">
        <v>8052832.1954272725</v>
      </c>
      <c r="G18" s="64">
        <v>7755759.0546230301</v>
      </c>
      <c r="H18" s="64">
        <v>7689536.8303995449</v>
      </c>
      <c r="I18" s="64">
        <v>7635968.27383909</v>
      </c>
      <c r="J18" s="64">
        <v>7880416.5760052903</v>
      </c>
      <c r="K18" s="64">
        <v>7880416.5760052903</v>
      </c>
      <c r="L18" s="64">
        <v>7933127.7130958987</v>
      </c>
      <c r="M18" s="64">
        <v>7947392.9941727445</v>
      </c>
      <c r="N18" s="64">
        <v>7782487.1340541495</v>
      </c>
    </row>
    <row r="19" spans="1:14" s="129" customFormat="1" hidden="1" outlineLevel="1" x14ac:dyDescent="0.2">
      <c r="A19" s="36" t="s">
        <v>185</v>
      </c>
      <c r="B19" s="27"/>
      <c r="C19" s="27"/>
      <c r="D19" s="163" t="s">
        <v>119</v>
      </c>
      <c r="E19" s="66">
        <v>3710715.3810147732</v>
      </c>
      <c r="F19" s="66">
        <v>3710715.3810147732</v>
      </c>
      <c r="G19" s="66">
        <v>3532090.8608763642</v>
      </c>
      <c r="H19" s="66">
        <v>3501040.1819845457</v>
      </c>
      <c r="I19" s="66">
        <v>3460075.3644390907</v>
      </c>
      <c r="J19" s="66">
        <v>3678036.5303164236</v>
      </c>
      <c r="K19" s="66">
        <v>3678036.5303164236</v>
      </c>
      <c r="L19" s="66">
        <v>3725535.0218587238</v>
      </c>
      <c r="M19" s="66">
        <v>3756550.7988472441</v>
      </c>
      <c r="N19" s="66">
        <v>3638205.0200941525</v>
      </c>
    </row>
    <row r="20" spans="1:14" s="130" customFormat="1" hidden="1" outlineLevel="1" x14ac:dyDescent="0.2">
      <c r="A20" s="36" t="s">
        <v>186</v>
      </c>
      <c r="B20" s="42"/>
      <c r="C20" s="27"/>
      <c r="D20" s="164" t="s">
        <v>120</v>
      </c>
      <c r="E20" s="65">
        <v>4342116.8144124988</v>
      </c>
      <c r="F20" s="65">
        <v>4342116.8144124988</v>
      </c>
      <c r="G20" s="65">
        <v>4223668.1937466664</v>
      </c>
      <c r="H20" s="65">
        <v>4188496.6484149992</v>
      </c>
      <c r="I20" s="65">
        <v>4175892.9093999998</v>
      </c>
      <c r="J20" s="65">
        <v>4202380.0456888666</v>
      </c>
      <c r="K20" s="65">
        <v>4202380.0456888666</v>
      </c>
      <c r="L20" s="65">
        <v>4207592.691237174</v>
      </c>
      <c r="M20" s="65">
        <v>4190842.1953255003</v>
      </c>
      <c r="N20" s="65">
        <v>4144282.1139599984</v>
      </c>
    </row>
    <row r="21" spans="1:14" s="39" customFormat="1" collapsed="1" x14ac:dyDescent="0.2">
      <c r="A21" s="36" t="s">
        <v>204</v>
      </c>
      <c r="B21" s="36"/>
      <c r="C21" s="27"/>
      <c r="D21" s="45" t="s">
        <v>224</v>
      </c>
      <c r="E21" s="137">
        <v>38117468.409216315</v>
      </c>
      <c r="F21" s="137">
        <v>38117468.409216315</v>
      </c>
      <c r="G21" s="137">
        <v>37820543.861342229</v>
      </c>
      <c r="H21" s="137">
        <v>37798224.24198702</v>
      </c>
      <c r="I21" s="137">
        <v>37856277.554295763</v>
      </c>
      <c r="J21" s="137">
        <v>37697117.02984982</v>
      </c>
      <c r="K21" s="137">
        <v>37697117.02984982</v>
      </c>
      <c r="L21" s="137">
        <v>37878126.359788261</v>
      </c>
      <c r="M21" s="137">
        <v>38021939.531251825</v>
      </c>
      <c r="N21" s="137">
        <v>38067817.601935402</v>
      </c>
    </row>
    <row r="22" spans="1:14" s="39" customFormat="1" x14ac:dyDescent="0.2">
      <c r="A22" s="36" t="s">
        <v>187</v>
      </c>
      <c r="B22" s="36"/>
      <c r="C22" s="27"/>
      <c r="D22" s="43" t="s">
        <v>94</v>
      </c>
      <c r="E22" s="63">
        <v>18505837.416535269</v>
      </c>
      <c r="F22" s="63">
        <v>18505837.416535269</v>
      </c>
      <c r="G22" s="63">
        <v>18594450.661520358</v>
      </c>
      <c r="H22" s="63">
        <v>18670913.523582205</v>
      </c>
      <c r="I22" s="63">
        <v>18823362.941437755</v>
      </c>
      <c r="J22" s="63">
        <v>19047084.011156984</v>
      </c>
      <c r="K22" s="63">
        <v>19047084.011156984</v>
      </c>
      <c r="L22" s="63">
        <v>19170655.350281496</v>
      </c>
      <c r="M22" s="63">
        <v>19302440.760748774</v>
      </c>
      <c r="N22" s="63">
        <v>19459696.660349283</v>
      </c>
    </row>
    <row r="23" spans="1:14" x14ac:dyDescent="0.2">
      <c r="A23" s="36" t="s">
        <v>188</v>
      </c>
      <c r="B23" s="36"/>
      <c r="C23" s="27"/>
      <c r="D23" s="46" t="s">
        <v>65</v>
      </c>
      <c r="E23" s="65">
        <v>6720386.6315292586</v>
      </c>
      <c r="F23" s="65">
        <v>6720386.6315292586</v>
      </c>
      <c r="G23" s="65">
        <v>6721080.7793323444</v>
      </c>
      <c r="H23" s="65">
        <v>6720276.7301751841</v>
      </c>
      <c r="I23" s="65">
        <v>6802466.6297837021</v>
      </c>
      <c r="J23" s="65">
        <v>6921517.0403450178</v>
      </c>
      <c r="K23" s="65">
        <v>6921517.0403450178</v>
      </c>
      <c r="L23" s="65">
        <v>6960582.1986513464</v>
      </c>
      <c r="M23" s="65">
        <v>6994936.0388326682</v>
      </c>
      <c r="N23" s="65">
        <v>7015867.018470414</v>
      </c>
    </row>
    <row r="24" spans="1:14" x14ac:dyDescent="0.2">
      <c r="A24" s="36" t="s">
        <v>189</v>
      </c>
      <c r="B24" s="36"/>
      <c r="C24" s="27"/>
      <c r="D24" s="46" t="s">
        <v>66</v>
      </c>
      <c r="E24" s="65">
        <v>5616424.1894197306</v>
      </c>
      <c r="F24" s="65">
        <v>5616424.1894197306</v>
      </c>
      <c r="G24" s="65">
        <v>5708383.0407929746</v>
      </c>
      <c r="H24" s="65">
        <v>5825498.2969494611</v>
      </c>
      <c r="I24" s="65">
        <v>5933149.7162589226</v>
      </c>
      <c r="J24" s="65">
        <v>6015386.3038239218</v>
      </c>
      <c r="K24" s="65">
        <v>6015386.3038239218</v>
      </c>
      <c r="L24" s="65">
        <v>6055251.6107489215</v>
      </c>
      <c r="M24" s="65">
        <v>6116438.4927039221</v>
      </c>
      <c r="N24" s="65">
        <v>6174567.352248922</v>
      </c>
    </row>
    <row r="25" spans="1:14" x14ac:dyDescent="0.2">
      <c r="A25" s="36" t="s">
        <v>190</v>
      </c>
      <c r="B25" s="36"/>
      <c r="C25" s="27"/>
      <c r="D25" s="131" t="s">
        <v>67</v>
      </c>
      <c r="E25" s="65">
        <v>3479070.339195</v>
      </c>
      <c r="F25" s="65">
        <v>3479070.339195</v>
      </c>
      <c r="G25" s="65">
        <v>3453774.730413333</v>
      </c>
      <c r="H25" s="65">
        <v>3425670.9450400001</v>
      </c>
      <c r="I25" s="65">
        <v>3397739.7859200011</v>
      </c>
      <c r="J25" s="65">
        <v>3290890.5530225001</v>
      </c>
      <c r="K25" s="65">
        <v>3290890.5530225001</v>
      </c>
      <c r="L25" s="65">
        <v>3316755.1887000003</v>
      </c>
      <c r="M25" s="65">
        <v>3335834.0648600007</v>
      </c>
      <c r="N25" s="65">
        <v>3415180.1419400005</v>
      </c>
    </row>
    <row r="26" spans="1:14" x14ac:dyDescent="0.2">
      <c r="A26" s="145" t="s">
        <v>191</v>
      </c>
      <c r="B26" s="36"/>
      <c r="C26" s="27"/>
      <c r="D26" s="40" t="s">
        <v>88</v>
      </c>
      <c r="E26" s="65">
        <v>2689956.2563912836</v>
      </c>
      <c r="F26" s="65">
        <v>2689956.2563912836</v>
      </c>
      <c r="G26" s="65">
        <v>2711212.1109817112</v>
      </c>
      <c r="H26" s="65">
        <v>2699467.5514175668</v>
      </c>
      <c r="I26" s="65">
        <v>2690006.8094751346</v>
      </c>
      <c r="J26" s="65">
        <v>2819290.113965549</v>
      </c>
      <c r="K26" s="65">
        <v>2819290.113965549</v>
      </c>
      <c r="L26" s="65">
        <v>2838066.352181233</v>
      </c>
      <c r="M26" s="65">
        <v>2855232.164352187</v>
      </c>
      <c r="N26" s="65">
        <v>2854082.1476899483</v>
      </c>
    </row>
    <row r="27" spans="1:14" s="39" customFormat="1" x14ac:dyDescent="0.2">
      <c r="A27" s="177" t="s">
        <v>208</v>
      </c>
      <c r="B27" s="36"/>
      <c r="C27" s="27"/>
      <c r="D27" s="43" t="s">
        <v>225</v>
      </c>
      <c r="E27" s="63">
        <v>19611630.992681045</v>
      </c>
      <c r="F27" s="63">
        <v>19611630.992681045</v>
      </c>
      <c r="G27" s="63">
        <v>19226093.199821863</v>
      </c>
      <c r="H27" s="63">
        <v>19127310.718404807</v>
      </c>
      <c r="I27" s="63">
        <v>19032914.612858005</v>
      </c>
      <c r="J27" s="63">
        <v>18650033.018692836</v>
      </c>
      <c r="K27" s="63">
        <v>18650033.018692836</v>
      </c>
      <c r="L27" s="63">
        <v>18707471.009506758</v>
      </c>
      <c r="M27" s="63">
        <v>18719498.770503052</v>
      </c>
      <c r="N27" s="63">
        <v>18608120.941586122</v>
      </c>
    </row>
    <row r="28" spans="1:14" s="39" customFormat="1" x14ac:dyDescent="0.2">
      <c r="A28" s="132" t="s">
        <v>235</v>
      </c>
      <c r="B28" s="132"/>
      <c r="C28" s="133"/>
      <c r="D28" s="222" t="s">
        <v>226</v>
      </c>
      <c r="E28" s="63">
        <v>3559975.4423252372</v>
      </c>
      <c r="F28" s="63">
        <v>3559975.4423252372</v>
      </c>
      <c r="G28" s="63">
        <v>3549222.5951003167</v>
      </c>
      <c r="H28" s="63">
        <v>3580258.4464475247</v>
      </c>
      <c r="I28" s="63">
        <v>3588501.8849860495</v>
      </c>
      <c r="J28" s="63">
        <v>3183057.7474903353</v>
      </c>
      <c r="K28" s="63">
        <v>3183057.7474903353</v>
      </c>
      <c r="L28" s="63">
        <v>3188604.3578605936</v>
      </c>
      <c r="M28" s="63">
        <v>3171682.89159226</v>
      </c>
      <c r="N28" s="63">
        <v>3172637.9596072603</v>
      </c>
    </row>
    <row r="29" spans="1:14" s="44" customFormat="1" x14ac:dyDescent="0.2">
      <c r="A29" s="132" t="s">
        <v>236</v>
      </c>
      <c r="B29" s="134"/>
      <c r="C29" s="133"/>
      <c r="D29" s="222" t="s">
        <v>227</v>
      </c>
      <c r="E29" s="63">
        <v>8052832.1954272725</v>
      </c>
      <c r="F29" s="63">
        <v>8052832.1954272725</v>
      </c>
      <c r="G29" s="63">
        <v>7755759.0546230301</v>
      </c>
      <c r="H29" s="63">
        <v>7689536.8303995449</v>
      </c>
      <c r="I29" s="63">
        <v>7635968.27383909</v>
      </c>
      <c r="J29" s="63">
        <v>7880416.5760052903</v>
      </c>
      <c r="K29" s="63">
        <v>7880416.5760052903</v>
      </c>
      <c r="L29" s="63">
        <v>7933127.7130958987</v>
      </c>
      <c r="M29" s="63">
        <v>7947392.9941727445</v>
      </c>
      <c r="N29" s="63">
        <v>7782487.1340541495</v>
      </c>
    </row>
    <row r="30" spans="1:14" s="48" customFormat="1" x14ac:dyDescent="0.2">
      <c r="A30" s="36" t="s">
        <v>237</v>
      </c>
      <c r="B30" s="36"/>
      <c r="C30" s="27"/>
      <c r="D30" s="223" t="s">
        <v>228</v>
      </c>
      <c r="E30" s="65">
        <v>3710715.3810147732</v>
      </c>
      <c r="F30" s="65">
        <v>3710715.3810147732</v>
      </c>
      <c r="G30" s="65">
        <v>3532090.8608763642</v>
      </c>
      <c r="H30" s="65">
        <v>3501040.1819845457</v>
      </c>
      <c r="I30" s="65">
        <v>3460075.3644390907</v>
      </c>
      <c r="J30" s="65">
        <v>3678036.5303164236</v>
      </c>
      <c r="K30" s="65">
        <v>3678036.5303164236</v>
      </c>
      <c r="L30" s="65">
        <v>3725535.0218587238</v>
      </c>
      <c r="M30" s="65">
        <v>3756550.7988472441</v>
      </c>
      <c r="N30" s="65">
        <v>3638205.0200941525</v>
      </c>
    </row>
    <row r="31" spans="1:14" s="48" customFormat="1" x14ac:dyDescent="0.2">
      <c r="A31" s="36" t="s">
        <v>238</v>
      </c>
      <c r="B31" s="36"/>
      <c r="C31" s="27"/>
      <c r="D31" s="223" t="s">
        <v>229</v>
      </c>
      <c r="E31" s="65">
        <v>4342116.8144124988</v>
      </c>
      <c r="F31" s="65">
        <v>4342116.8144124988</v>
      </c>
      <c r="G31" s="65">
        <v>4223668.1937466664</v>
      </c>
      <c r="H31" s="65">
        <v>4188496.6484149992</v>
      </c>
      <c r="I31" s="65">
        <v>4175892.9093999998</v>
      </c>
      <c r="J31" s="65">
        <v>4202380.0456888666</v>
      </c>
      <c r="K31" s="65">
        <v>4202380.0456888666</v>
      </c>
      <c r="L31" s="65">
        <v>4207592.691237174</v>
      </c>
      <c r="M31" s="65">
        <v>4190842.1953255003</v>
      </c>
      <c r="N31" s="65">
        <v>4144282.1139599984</v>
      </c>
    </row>
    <row r="32" spans="1:14" s="44" customFormat="1" x14ac:dyDescent="0.2">
      <c r="A32" s="224" t="s">
        <v>209</v>
      </c>
      <c r="B32" s="134"/>
      <c r="C32" s="133"/>
      <c r="D32" s="222" t="s">
        <v>230</v>
      </c>
      <c r="E32" s="63">
        <v>1708650.042221037</v>
      </c>
      <c r="F32" s="63">
        <v>1708650.042221037</v>
      </c>
      <c r="G32" s="63">
        <v>1691645.8710318527</v>
      </c>
      <c r="H32" s="63">
        <v>1695082.8209377443</v>
      </c>
      <c r="I32" s="63">
        <v>1717485.0680828677</v>
      </c>
      <c r="J32" s="63">
        <v>1544044.0336797084</v>
      </c>
      <c r="K32" s="63">
        <v>1544044.0336797084</v>
      </c>
      <c r="L32" s="63">
        <v>1555672.2815702641</v>
      </c>
      <c r="M32" s="63">
        <v>1587763.5625330419</v>
      </c>
      <c r="N32" s="63">
        <v>1656774.7160547087</v>
      </c>
    </row>
    <row r="33" spans="1:14" s="44" customFormat="1" x14ac:dyDescent="0.2">
      <c r="A33" s="225" t="s">
        <v>210</v>
      </c>
      <c r="B33" s="134"/>
      <c r="C33" s="133"/>
      <c r="D33" s="222" t="s">
        <v>231</v>
      </c>
      <c r="E33" s="63">
        <v>6290173.3127074987</v>
      </c>
      <c r="F33" s="63">
        <v>6290173.3127074987</v>
      </c>
      <c r="G33" s="63">
        <v>6229465.6790666655</v>
      </c>
      <c r="H33" s="63">
        <v>6162432.6206199983</v>
      </c>
      <c r="I33" s="63">
        <v>6090959.3859499991</v>
      </c>
      <c r="J33" s="63">
        <v>6042514.6615174999</v>
      </c>
      <c r="K33" s="63">
        <v>6042514.6615174999</v>
      </c>
      <c r="L33" s="63">
        <v>6030066.6569800004</v>
      </c>
      <c r="M33" s="63">
        <v>6012659.3222050015</v>
      </c>
      <c r="N33" s="63">
        <v>5996221.1318700016</v>
      </c>
    </row>
    <row r="34" spans="1:14" s="39" customFormat="1" x14ac:dyDescent="0.2">
      <c r="A34" s="36" t="s">
        <v>195</v>
      </c>
      <c r="B34" s="36"/>
      <c r="C34" s="27"/>
      <c r="D34" s="49" t="s">
        <v>27</v>
      </c>
      <c r="E34" s="63">
        <v>15986595.390746403</v>
      </c>
      <c r="F34" s="63">
        <v>15986595.390746403</v>
      </c>
      <c r="G34" s="63">
        <v>15825446.434767196</v>
      </c>
      <c r="H34" s="63">
        <v>15800649.401708685</v>
      </c>
      <c r="I34" s="63">
        <v>16049488.533426164</v>
      </c>
      <c r="J34" s="63">
        <v>16063892.139848161</v>
      </c>
      <c r="K34" s="63">
        <v>16063892.139848161</v>
      </c>
      <c r="L34" s="63">
        <v>16278641.294823162</v>
      </c>
      <c r="M34" s="63">
        <v>16327508.242148161</v>
      </c>
      <c r="N34" s="63">
        <v>16133116.410043158</v>
      </c>
    </row>
    <row r="35" spans="1:14" s="39" customFormat="1" x14ac:dyDescent="0.2">
      <c r="A35" s="224" t="s">
        <v>213</v>
      </c>
      <c r="B35" s="132"/>
      <c r="C35" s="133"/>
      <c r="D35" s="135" t="s">
        <v>233</v>
      </c>
      <c r="E35" s="63">
        <v>7703354.7119686594</v>
      </c>
      <c r="F35" s="63">
        <v>7703354.7119686594</v>
      </c>
      <c r="G35" s="63">
        <v>7689766.5843702033</v>
      </c>
      <c r="H35" s="63">
        <v>7748044.1118931938</v>
      </c>
      <c r="I35" s="63">
        <v>7922720.7600051779</v>
      </c>
      <c r="J35" s="63">
        <v>8054717.3784384495</v>
      </c>
      <c r="K35" s="63">
        <v>8054717.3784384495</v>
      </c>
      <c r="L35" s="63">
        <v>8184876.80417345</v>
      </c>
      <c r="M35" s="63">
        <v>8119230.3144834489</v>
      </c>
      <c r="N35" s="63">
        <v>7913247.4745034482</v>
      </c>
    </row>
    <row r="36" spans="1:14" s="39" customFormat="1" x14ac:dyDescent="0.2">
      <c r="A36" s="36" t="s">
        <v>196</v>
      </c>
      <c r="B36" s="132"/>
      <c r="C36" s="133"/>
      <c r="D36" s="135" t="s">
        <v>232</v>
      </c>
      <c r="E36" s="63">
        <v>7749539.0189352464</v>
      </c>
      <c r="F36" s="63">
        <v>7749539.0189352464</v>
      </c>
      <c r="G36" s="63">
        <v>7619477.4495436624</v>
      </c>
      <c r="H36" s="63">
        <v>7550857.6158254938</v>
      </c>
      <c r="I36" s="63">
        <v>7638915.3996909885</v>
      </c>
      <c r="J36" s="63">
        <v>7466782.7874672133</v>
      </c>
      <c r="K36" s="63">
        <v>7466782.7874672133</v>
      </c>
      <c r="L36" s="63">
        <v>7533783.4272397133</v>
      </c>
      <c r="M36" s="63">
        <v>7647141.4345947141</v>
      </c>
      <c r="N36" s="63">
        <v>7651266.3342497144</v>
      </c>
    </row>
    <row r="37" spans="1:14" s="39" customFormat="1" x14ac:dyDescent="0.2">
      <c r="A37" s="224" t="s">
        <v>215</v>
      </c>
      <c r="B37" s="132"/>
      <c r="C37" s="133"/>
      <c r="D37" s="43" t="s">
        <v>68</v>
      </c>
      <c r="E37" s="63">
        <v>533701.65984250011</v>
      </c>
      <c r="F37" s="63">
        <v>533701.65984250011</v>
      </c>
      <c r="G37" s="63">
        <v>516202.40085333335</v>
      </c>
      <c r="H37" s="63">
        <v>501747.67398999998</v>
      </c>
      <c r="I37" s="63">
        <v>487852.37372999999</v>
      </c>
      <c r="J37" s="63">
        <v>542391.97394250007</v>
      </c>
      <c r="K37" s="63">
        <v>542391.97394250007</v>
      </c>
      <c r="L37" s="63">
        <v>559981.06341000006</v>
      </c>
      <c r="M37" s="63">
        <v>561136.49307000008</v>
      </c>
      <c r="N37" s="63">
        <v>568602.60129000002</v>
      </c>
    </row>
    <row r="38" spans="1:14" s="39" customFormat="1" x14ac:dyDescent="0.2">
      <c r="A38" s="55" t="s">
        <v>199</v>
      </c>
      <c r="B38" s="36"/>
      <c r="C38" s="27"/>
      <c r="D38" s="43" t="s">
        <v>28</v>
      </c>
      <c r="E38" s="63">
        <v>9463549.5688066781</v>
      </c>
      <c r="F38" s="63">
        <v>9463549.5688066781</v>
      </c>
      <c r="G38" s="63">
        <v>9682117.6628644094</v>
      </c>
      <c r="H38" s="63">
        <v>9643267.2390412092</v>
      </c>
      <c r="I38" s="63">
        <v>9500057.3290929142</v>
      </c>
      <c r="J38" s="63">
        <v>8669932.6887006126</v>
      </c>
      <c r="K38" s="63">
        <v>8669932.6887006126</v>
      </c>
      <c r="L38" s="63">
        <v>8695575.7950236313</v>
      </c>
      <c r="M38" s="63">
        <v>8759504.8329120949</v>
      </c>
      <c r="N38" s="63">
        <v>8727208.8357966617</v>
      </c>
    </row>
    <row r="39" spans="1:14" x14ac:dyDescent="0.2">
      <c r="A39" s="36" t="s">
        <v>197</v>
      </c>
      <c r="B39" s="36"/>
      <c r="C39" s="27"/>
      <c r="D39" s="46" t="s">
        <v>69</v>
      </c>
      <c r="E39" s="65">
        <v>689888.90226250002</v>
      </c>
      <c r="F39" s="65">
        <v>689888.90226250002</v>
      </c>
      <c r="G39" s="65">
        <v>693505.36459000001</v>
      </c>
      <c r="H39" s="65">
        <v>698493.97929499997</v>
      </c>
      <c r="I39" s="65">
        <v>713936.61581999983</v>
      </c>
      <c r="J39" s="65">
        <v>1079588.2216025002</v>
      </c>
      <c r="K39" s="65">
        <v>1079588.2216025002</v>
      </c>
      <c r="L39" s="65">
        <v>1091333.1230300001</v>
      </c>
      <c r="M39" s="65">
        <v>1097739.1935200002</v>
      </c>
      <c r="N39" s="65">
        <v>1125901.7511500004</v>
      </c>
    </row>
    <row r="40" spans="1:14" x14ac:dyDescent="0.2">
      <c r="A40" s="36" t="s">
        <v>234</v>
      </c>
      <c r="B40" s="36"/>
      <c r="C40" s="27"/>
      <c r="D40" s="40" t="s">
        <v>70</v>
      </c>
      <c r="E40" s="65">
        <v>8773660.6665441785</v>
      </c>
      <c r="F40" s="65">
        <v>8773660.6665441785</v>
      </c>
      <c r="G40" s="65">
        <v>8988612.2982744109</v>
      </c>
      <c r="H40" s="65">
        <v>8944773.2597462088</v>
      </c>
      <c r="I40" s="65">
        <v>8786120.7132729143</v>
      </c>
      <c r="J40" s="65">
        <v>7590344.4670981113</v>
      </c>
      <c r="K40" s="65">
        <v>7590344.4670981113</v>
      </c>
      <c r="L40" s="65">
        <v>7604242.6719936309</v>
      </c>
      <c r="M40" s="65">
        <v>7661765.6393920956</v>
      </c>
      <c r="N40" s="65">
        <v>7601307.0846466608</v>
      </c>
    </row>
    <row r="41" spans="1:14" s="39" customFormat="1" x14ac:dyDescent="0.2">
      <c r="A41" s="36" t="s">
        <v>8</v>
      </c>
      <c r="B41" s="36"/>
      <c r="C41" s="27"/>
      <c r="D41" s="50" t="s">
        <v>29</v>
      </c>
      <c r="E41" s="67">
        <v>63567613.368769407</v>
      </c>
      <c r="F41" s="67">
        <v>63567613.368769407</v>
      </c>
      <c r="G41" s="67">
        <v>63328107.95897384</v>
      </c>
      <c r="H41" s="67">
        <v>63242140.882736921</v>
      </c>
      <c r="I41" s="67">
        <v>63405823.416814841</v>
      </c>
      <c r="J41" s="67">
        <v>62430941.858398594</v>
      </c>
      <c r="K41" s="67">
        <v>62430941.858398594</v>
      </c>
      <c r="L41" s="67">
        <v>62852343.449635051</v>
      </c>
      <c r="M41" s="67">
        <v>63108952.606312074</v>
      </c>
      <c r="N41" s="67">
        <v>62928142.847775213</v>
      </c>
    </row>
    <row r="42" spans="1:14" s="39" customFormat="1" x14ac:dyDescent="0.2">
      <c r="A42" s="36" t="s">
        <v>198</v>
      </c>
      <c r="B42" s="36"/>
      <c r="C42" s="27"/>
      <c r="D42" s="60" t="s">
        <v>30</v>
      </c>
      <c r="E42" s="67">
        <v>54104063.799962729</v>
      </c>
      <c r="F42" s="67">
        <v>54104063.799962729</v>
      </c>
      <c r="G42" s="67">
        <v>53645990.29610943</v>
      </c>
      <c r="H42" s="67">
        <v>53598873.643695712</v>
      </c>
      <c r="I42" s="67">
        <v>53905766.087721929</v>
      </c>
      <c r="J42" s="67">
        <v>53761009.169697985</v>
      </c>
      <c r="K42" s="67">
        <v>53761009.169697985</v>
      </c>
      <c r="L42" s="67">
        <v>54156767.654611416</v>
      </c>
      <c r="M42" s="67">
        <v>54349447.773399994</v>
      </c>
      <c r="N42" s="67">
        <v>54200934.011978574</v>
      </c>
    </row>
    <row r="43" spans="1:14" s="39" customFormat="1" ht="7.5" customHeight="1" x14ac:dyDescent="0.2">
      <c r="A43" s="36"/>
      <c r="B43" s="36"/>
      <c r="C43" s="27"/>
      <c r="D43" s="51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x14ac:dyDescent="0.2">
      <c r="D44" s="52"/>
      <c r="E44" s="53"/>
      <c r="F44" s="53"/>
      <c r="G44" s="53"/>
      <c r="H44" s="53"/>
      <c r="I44" s="54"/>
      <c r="J44" s="54"/>
      <c r="K44" s="54"/>
      <c r="L44" s="54"/>
      <c r="M44" s="54"/>
      <c r="N44" s="54"/>
    </row>
    <row r="45" spans="1:14" x14ac:dyDescent="0.2">
      <c r="D45" s="55" t="s">
        <v>239</v>
      </c>
      <c r="E45" s="56">
        <f t="shared" ref="E45:N45" si="0">E21-E22-E27</f>
        <v>0</v>
      </c>
      <c r="F45" s="56">
        <f t="shared" si="0"/>
        <v>0</v>
      </c>
      <c r="G45" s="56">
        <f t="shared" si="0"/>
        <v>0</v>
      </c>
      <c r="H45" s="56">
        <f t="shared" si="0"/>
        <v>0</v>
      </c>
      <c r="I45" s="56">
        <f t="shared" si="0"/>
        <v>0</v>
      </c>
      <c r="J45" s="56">
        <f t="shared" si="0"/>
        <v>0</v>
      </c>
      <c r="K45" s="56">
        <f t="shared" si="0"/>
        <v>0</v>
      </c>
      <c r="L45" s="56">
        <f t="shared" si="0"/>
        <v>0</v>
      </c>
      <c r="M45" s="56">
        <f t="shared" si="0"/>
        <v>0</v>
      </c>
      <c r="N45" s="56">
        <f t="shared" si="0"/>
        <v>0</v>
      </c>
    </row>
    <row r="46" spans="1:14" x14ac:dyDescent="0.2">
      <c r="D46" s="55" t="s">
        <v>71</v>
      </c>
      <c r="E46" s="56">
        <f t="shared" ref="E46:N46" si="1">E13-E14-E15-E16-E17</f>
        <v>577.96918750088662</v>
      </c>
      <c r="F46" s="56">
        <f t="shared" si="1"/>
        <v>577.96918750088662</v>
      </c>
      <c r="G46" s="56">
        <f t="shared" si="1"/>
        <v>770.62558333529159</v>
      </c>
      <c r="H46" s="56">
        <f t="shared" si="1"/>
        <v>578.39575000107288</v>
      </c>
      <c r="I46" s="56">
        <f t="shared" si="1"/>
        <v>1139.7914999998175</v>
      </c>
      <c r="J46" s="56">
        <f t="shared" si="1"/>
        <v>16.999999999068677</v>
      </c>
      <c r="K46" s="56">
        <f t="shared" si="1"/>
        <v>16.999999999068677</v>
      </c>
      <c r="L46" s="56">
        <f t="shared" si="1"/>
        <v>17.000000001396984</v>
      </c>
      <c r="M46" s="56">
        <f t="shared" si="1"/>
        <v>16.999999999068677</v>
      </c>
      <c r="N46" s="56">
        <f t="shared" si="1"/>
        <v>17.000000002328306</v>
      </c>
    </row>
    <row r="47" spans="1:14" x14ac:dyDescent="0.2">
      <c r="D47" s="55" t="s">
        <v>72</v>
      </c>
      <c r="E47" s="56">
        <f t="shared" ref="E47:N47" si="2">E22-E23-E24-E25-E26</f>
        <v>0</v>
      </c>
      <c r="F47" s="56">
        <f t="shared" si="2"/>
        <v>0</v>
      </c>
      <c r="G47" s="56">
        <f t="shared" si="2"/>
        <v>-4.1909515857696533E-9</v>
      </c>
      <c r="H47" s="56">
        <f t="shared" si="2"/>
        <v>-6.9849193096160889E-9</v>
      </c>
      <c r="I47" s="56">
        <f t="shared" si="2"/>
        <v>-4.6566128730773926E-9</v>
      </c>
      <c r="J47" s="56">
        <f t="shared" si="2"/>
        <v>-4.1909515857696533E-9</v>
      </c>
      <c r="K47" s="56">
        <f t="shared" si="2"/>
        <v>-4.1909515857696533E-9</v>
      </c>
      <c r="L47" s="56">
        <f t="shared" si="2"/>
        <v>-6.5192580223083496E-9</v>
      </c>
      <c r="M47" s="56">
        <f t="shared" si="2"/>
        <v>-4.1909515857696533E-9</v>
      </c>
      <c r="N47" s="56">
        <f t="shared" si="2"/>
        <v>0</v>
      </c>
    </row>
    <row r="48" spans="1:14" x14ac:dyDescent="0.2">
      <c r="D48" s="55" t="s">
        <v>73</v>
      </c>
      <c r="E48" s="56">
        <f t="shared" ref="E48:N48" si="3">E29-E30-E31</f>
        <v>0</v>
      </c>
      <c r="F48" s="56">
        <f t="shared" si="3"/>
        <v>0</v>
      </c>
      <c r="G48" s="56">
        <f t="shared" si="3"/>
        <v>0</v>
      </c>
      <c r="H48" s="56">
        <f t="shared" si="3"/>
        <v>0</v>
      </c>
      <c r="I48" s="56">
        <f t="shared" si="3"/>
        <v>0</v>
      </c>
      <c r="J48" s="56">
        <f t="shared" si="3"/>
        <v>0</v>
      </c>
      <c r="K48" s="56">
        <f t="shared" si="3"/>
        <v>0</v>
      </c>
      <c r="L48" s="56">
        <f t="shared" si="3"/>
        <v>0</v>
      </c>
      <c r="M48" s="56">
        <f t="shared" si="3"/>
        <v>0</v>
      </c>
      <c r="N48" s="56">
        <f t="shared" si="3"/>
        <v>0</v>
      </c>
    </row>
    <row r="49" spans="4:14" x14ac:dyDescent="0.2">
      <c r="D49" s="55" t="s">
        <v>74</v>
      </c>
      <c r="E49" s="56">
        <f t="shared" ref="E49:N49" si="4">E34-E35-E36-E37</f>
        <v>-2.4447217583656311E-9</v>
      </c>
      <c r="F49" s="56">
        <f t="shared" si="4"/>
        <v>-2.4447217583656311E-9</v>
      </c>
      <c r="G49" s="56">
        <f t="shared" si="4"/>
        <v>-3.0850060284137726E-9</v>
      </c>
      <c r="H49" s="56">
        <f t="shared" si="4"/>
        <v>-2.7357600629329681E-9</v>
      </c>
      <c r="I49" s="56">
        <f t="shared" si="4"/>
        <v>-2.6775524020195007E-9</v>
      </c>
      <c r="J49" s="56">
        <f t="shared" si="4"/>
        <v>-1.3969838619232178E-9</v>
      </c>
      <c r="K49" s="56">
        <f t="shared" si="4"/>
        <v>-1.3969838619232178E-9</v>
      </c>
      <c r="L49" s="56">
        <f t="shared" si="4"/>
        <v>-1.0477378964424133E-9</v>
      </c>
      <c r="M49" s="56">
        <f t="shared" si="4"/>
        <v>-2.0954757928848267E-9</v>
      </c>
      <c r="N49" s="56">
        <f t="shared" si="4"/>
        <v>-5.005858838558197E-9</v>
      </c>
    </row>
    <row r="50" spans="4:14" x14ac:dyDescent="0.2">
      <c r="D50" s="55" t="s">
        <v>240</v>
      </c>
      <c r="E50" s="56">
        <f t="shared" ref="E50:N50" si="5">E27-E28-E29-E32-E33</f>
        <v>0</v>
      </c>
      <c r="F50" s="56">
        <f t="shared" si="5"/>
        <v>0</v>
      </c>
      <c r="G50" s="56">
        <f t="shared" si="5"/>
        <v>0</v>
      </c>
      <c r="H50" s="56">
        <f t="shared" si="5"/>
        <v>0</v>
      </c>
      <c r="I50" s="56">
        <f t="shared" si="5"/>
        <v>0</v>
      </c>
      <c r="J50" s="56">
        <f t="shared" si="5"/>
        <v>0</v>
      </c>
      <c r="K50" s="56">
        <f t="shared" si="5"/>
        <v>0</v>
      </c>
      <c r="L50" s="56">
        <f t="shared" si="5"/>
        <v>0</v>
      </c>
      <c r="M50" s="56">
        <f t="shared" si="5"/>
        <v>0</v>
      </c>
      <c r="N50" s="56">
        <f t="shared" si="5"/>
        <v>0</v>
      </c>
    </row>
    <row r="51" spans="4:14" x14ac:dyDescent="0.2">
      <c r="D51" s="55" t="s">
        <v>31</v>
      </c>
      <c r="E51" s="56">
        <f t="shared" ref="E51:N51" si="6">E38-E39-E40</f>
        <v>0</v>
      </c>
      <c r="F51" s="56">
        <f t="shared" si="6"/>
        <v>0</v>
      </c>
      <c r="G51" s="56">
        <f t="shared" si="6"/>
        <v>0</v>
      </c>
      <c r="H51" s="56">
        <f t="shared" si="6"/>
        <v>0</v>
      </c>
      <c r="I51" s="56">
        <f t="shared" si="6"/>
        <v>0</v>
      </c>
      <c r="J51" s="56">
        <f t="shared" si="6"/>
        <v>0</v>
      </c>
      <c r="K51" s="56">
        <f t="shared" si="6"/>
        <v>0</v>
      </c>
      <c r="L51" s="56">
        <f t="shared" si="6"/>
        <v>0</v>
      </c>
      <c r="M51" s="56">
        <f t="shared" si="6"/>
        <v>0</v>
      </c>
      <c r="N51" s="56">
        <f t="shared" si="6"/>
        <v>0</v>
      </c>
    </row>
    <row r="52" spans="4:14" x14ac:dyDescent="0.2">
      <c r="D52" s="55" t="s">
        <v>32</v>
      </c>
      <c r="E52" s="58">
        <f t="shared" ref="E52:N52" si="7">E41-E21-E34-E38</f>
        <v>0</v>
      </c>
      <c r="F52" s="58">
        <f t="shared" si="7"/>
        <v>0</v>
      </c>
      <c r="G52" s="58">
        <f t="shared" si="7"/>
        <v>0</v>
      </c>
      <c r="H52" s="58">
        <f t="shared" si="7"/>
        <v>0</v>
      </c>
      <c r="I52" s="58">
        <f t="shared" si="7"/>
        <v>0</v>
      </c>
      <c r="J52" s="58">
        <f t="shared" si="7"/>
        <v>0</v>
      </c>
      <c r="K52" s="58">
        <f t="shared" si="7"/>
        <v>0</v>
      </c>
      <c r="L52" s="58">
        <f t="shared" si="7"/>
        <v>0</v>
      </c>
      <c r="M52" s="58">
        <f t="shared" si="7"/>
        <v>0</v>
      </c>
      <c r="N52" s="58">
        <f t="shared" si="7"/>
        <v>0</v>
      </c>
    </row>
    <row r="53" spans="4:14" x14ac:dyDescent="0.2">
      <c r="D53" s="55" t="s">
        <v>75</v>
      </c>
      <c r="E53" s="58">
        <f t="shared" ref="E53:N53" si="8">E42-E21-E34</f>
        <v>0</v>
      </c>
      <c r="F53" s="58">
        <f t="shared" si="8"/>
        <v>0</v>
      </c>
      <c r="G53" s="58">
        <f t="shared" si="8"/>
        <v>0</v>
      </c>
      <c r="H53" s="58">
        <f t="shared" si="8"/>
        <v>0</v>
      </c>
      <c r="I53" s="58">
        <f t="shared" si="8"/>
        <v>0</v>
      </c>
      <c r="J53" s="58">
        <f t="shared" si="8"/>
        <v>0</v>
      </c>
      <c r="K53" s="58">
        <f t="shared" si="8"/>
        <v>0</v>
      </c>
      <c r="L53" s="58">
        <f t="shared" si="8"/>
        <v>0</v>
      </c>
      <c r="M53" s="58">
        <f t="shared" si="8"/>
        <v>0</v>
      </c>
      <c r="N53" s="58">
        <f t="shared" si="8"/>
        <v>1.4901161193847656E-8</v>
      </c>
    </row>
    <row r="54" spans="4:14" x14ac:dyDescent="0.2">
      <c r="D54" s="55"/>
      <c r="E54" s="56"/>
      <c r="F54" s="56"/>
      <c r="G54" s="56"/>
      <c r="H54" s="56"/>
      <c r="I54" s="57"/>
      <c r="J54" s="57"/>
      <c r="K54" s="57"/>
      <c r="L54" s="57"/>
      <c r="M54" s="57"/>
      <c r="N54" s="57"/>
    </row>
    <row r="55" spans="4:14" x14ac:dyDescent="0.2">
      <c r="D55" s="55"/>
      <c r="E55" s="56"/>
      <c r="F55" s="56"/>
      <c r="G55" s="56"/>
      <c r="H55" s="56"/>
      <c r="I55" s="57"/>
      <c r="J55" s="57"/>
      <c r="K55" s="57"/>
      <c r="L55" s="57"/>
      <c r="M55" s="57"/>
      <c r="N55" s="57"/>
    </row>
    <row r="56" spans="4:14" x14ac:dyDescent="0.2">
      <c r="E56" s="58"/>
      <c r="F56" s="58"/>
      <c r="G56" s="58"/>
      <c r="H56" s="58"/>
      <c r="I56" s="59"/>
      <c r="J56" s="59"/>
      <c r="K56" s="59"/>
      <c r="L56" s="59"/>
      <c r="M56" s="59"/>
      <c r="N56" s="59"/>
    </row>
    <row r="57" spans="4:14" x14ac:dyDescent="0.2">
      <c r="E57" s="58"/>
      <c r="F57" s="58"/>
      <c r="G57" s="58"/>
      <c r="H57" s="58"/>
      <c r="I57" s="59"/>
      <c r="J57" s="59"/>
      <c r="K57" s="59"/>
      <c r="L57" s="59"/>
      <c r="M57" s="59"/>
      <c r="N57" s="59"/>
    </row>
    <row r="58" spans="4:14" x14ac:dyDescent="0.2">
      <c r="E58" s="58"/>
      <c r="F58" s="58"/>
      <c r="G58" s="58"/>
      <c r="H58" s="58"/>
      <c r="I58" s="59"/>
      <c r="J58" s="59"/>
      <c r="K58" s="59"/>
      <c r="L58" s="59"/>
      <c r="M58" s="59"/>
      <c r="N58" s="59"/>
    </row>
    <row r="59" spans="4:14" x14ac:dyDescent="0.2">
      <c r="E59" s="58"/>
      <c r="F59" s="58"/>
      <c r="G59" s="58"/>
      <c r="H59" s="58"/>
      <c r="I59" s="59"/>
      <c r="J59" s="59"/>
      <c r="K59" s="59"/>
      <c r="L59" s="59"/>
      <c r="M59" s="59"/>
      <c r="N59" s="59"/>
    </row>
    <row r="60" spans="4:14" x14ac:dyDescent="0.2">
      <c r="E60" s="58"/>
      <c r="F60" s="58"/>
      <c r="G60" s="58"/>
      <c r="H60" s="58"/>
      <c r="I60" s="59"/>
      <c r="J60" s="59"/>
      <c r="K60" s="59"/>
      <c r="L60" s="59"/>
      <c r="M60" s="59"/>
      <c r="N60" s="59"/>
    </row>
    <row r="61" spans="4:14" x14ac:dyDescent="0.2">
      <c r="E61" s="58"/>
      <c r="F61" s="58"/>
      <c r="G61" s="58"/>
      <c r="H61" s="58"/>
      <c r="I61" s="59"/>
      <c r="J61" s="59"/>
      <c r="K61" s="59"/>
      <c r="L61" s="59"/>
      <c r="M61" s="59"/>
      <c r="N61" s="59"/>
    </row>
    <row r="62" spans="4:14" x14ac:dyDescent="0.2">
      <c r="E62" s="58"/>
      <c r="F62" s="58"/>
      <c r="G62" s="58"/>
      <c r="H62" s="58"/>
      <c r="I62" s="59"/>
      <c r="J62" s="59"/>
      <c r="K62" s="59"/>
      <c r="L62" s="59"/>
      <c r="M62" s="59"/>
      <c r="N62" s="59"/>
    </row>
    <row r="63" spans="4:14" x14ac:dyDescent="0.2">
      <c r="E63" s="58"/>
      <c r="F63" s="58"/>
      <c r="G63" s="58"/>
      <c r="H63" s="58"/>
      <c r="I63" s="59"/>
      <c r="J63" s="59"/>
      <c r="K63" s="59"/>
      <c r="L63" s="59"/>
      <c r="M63" s="59"/>
      <c r="N63" s="59"/>
    </row>
    <row r="64" spans="4:14" x14ac:dyDescent="0.2">
      <c r="E64" s="58"/>
      <c r="F64" s="58"/>
      <c r="G64" s="58"/>
      <c r="H64" s="58"/>
      <c r="I64" s="59"/>
      <c r="J64" s="59"/>
      <c r="K64" s="59"/>
      <c r="L64" s="59"/>
      <c r="M64" s="59"/>
      <c r="N64" s="59"/>
    </row>
    <row r="65" spans="5:14" x14ac:dyDescent="0.2">
      <c r="E65" s="58"/>
      <c r="F65" s="58"/>
      <c r="G65" s="58"/>
      <c r="H65" s="58"/>
      <c r="I65" s="59"/>
      <c r="J65" s="59"/>
      <c r="K65" s="59"/>
      <c r="L65" s="59"/>
      <c r="M65" s="59"/>
      <c r="N65" s="59"/>
    </row>
    <row r="66" spans="5:14" x14ac:dyDescent="0.2">
      <c r="E66" s="41"/>
      <c r="F66" s="41"/>
      <c r="G66" s="41"/>
      <c r="H66" s="41"/>
      <c r="I66" s="47"/>
      <c r="J66" s="47"/>
      <c r="K66" s="47"/>
      <c r="L66" s="47"/>
      <c r="M66" s="47"/>
      <c r="N66" s="47"/>
    </row>
    <row r="67" spans="5:14" x14ac:dyDescent="0.2">
      <c r="E67" s="41"/>
      <c r="F67" s="41"/>
      <c r="G67" s="41"/>
      <c r="H67" s="41"/>
      <c r="I67" s="47"/>
      <c r="J67" s="47"/>
      <c r="K67" s="47"/>
      <c r="L67" s="47"/>
      <c r="M67" s="47"/>
      <c r="N67" s="47"/>
    </row>
    <row r="68" spans="5:14" x14ac:dyDescent="0.2">
      <c r="E68" s="41"/>
      <c r="F68" s="41"/>
      <c r="G68" s="41"/>
      <c r="H68" s="41"/>
      <c r="I68" s="47"/>
      <c r="J68" s="47"/>
      <c r="K68" s="47"/>
      <c r="L68" s="47"/>
      <c r="M68" s="47"/>
      <c r="N68" s="47"/>
    </row>
    <row r="69" spans="5:14" x14ac:dyDescent="0.2">
      <c r="E69" s="41"/>
      <c r="F69" s="41"/>
      <c r="G69" s="41"/>
      <c r="H69" s="41"/>
      <c r="I69" s="47"/>
      <c r="J69" s="47"/>
      <c r="K69" s="47"/>
      <c r="L69" s="47"/>
      <c r="M69" s="47"/>
      <c r="N69" s="47"/>
    </row>
    <row r="70" spans="5:14" x14ac:dyDescent="0.2">
      <c r="E70" s="41"/>
      <c r="F70" s="41"/>
      <c r="G70" s="41"/>
      <c r="H70" s="41"/>
      <c r="I70" s="47"/>
      <c r="J70" s="47"/>
      <c r="K70" s="47"/>
      <c r="L70" s="47"/>
      <c r="M70" s="47"/>
      <c r="N70" s="47"/>
    </row>
    <row r="71" spans="5:14" x14ac:dyDescent="0.2">
      <c r="E71" s="41"/>
      <c r="F71" s="41"/>
      <c r="G71" s="41"/>
      <c r="H71" s="41"/>
      <c r="I71" s="47"/>
      <c r="J71" s="47"/>
      <c r="K71" s="47"/>
      <c r="L71" s="47"/>
      <c r="M71" s="47"/>
      <c r="N71" s="47"/>
    </row>
    <row r="72" spans="5:14" x14ac:dyDescent="0.2">
      <c r="E72" s="41"/>
      <c r="F72" s="41"/>
      <c r="G72" s="41"/>
      <c r="H72" s="41"/>
      <c r="I72" s="47"/>
      <c r="J72" s="47"/>
      <c r="K72" s="47"/>
      <c r="L72" s="47"/>
      <c r="M72" s="47"/>
      <c r="N72" s="47"/>
    </row>
    <row r="73" spans="5:14" x14ac:dyDescent="0.2">
      <c r="E73" s="41"/>
      <c r="F73" s="41"/>
      <c r="G73" s="41"/>
      <c r="H73" s="41"/>
      <c r="I73" s="47"/>
      <c r="J73" s="47"/>
      <c r="K73" s="47"/>
      <c r="L73" s="47"/>
      <c r="M73" s="47"/>
      <c r="N73" s="47"/>
    </row>
    <row r="74" spans="5:14" x14ac:dyDescent="0.2">
      <c r="E74" s="41"/>
      <c r="F74" s="41"/>
      <c r="G74" s="41"/>
      <c r="H74" s="41"/>
      <c r="I74" s="47"/>
      <c r="J74" s="47"/>
      <c r="K74" s="47"/>
      <c r="L74" s="47"/>
      <c r="M74" s="47"/>
      <c r="N74" s="47"/>
    </row>
    <row r="75" spans="5:14" x14ac:dyDescent="0.2">
      <c r="E75" s="41"/>
      <c r="F75" s="41"/>
      <c r="G75" s="41"/>
      <c r="H75" s="41"/>
      <c r="I75" s="47"/>
      <c r="J75" s="47"/>
      <c r="K75" s="47"/>
      <c r="L75" s="47"/>
      <c r="M75" s="47"/>
      <c r="N75" s="47"/>
    </row>
    <row r="76" spans="5:14" x14ac:dyDescent="0.2">
      <c r="E76" s="41"/>
      <c r="F76" s="41"/>
      <c r="G76" s="41"/>
      <c r="H76" s="41"/>
      <c r="I76" s="47"/>
      <c r="J76" s="47"/>
      <c r="K76" s="47"/>
      <c r="L76" s="47"/>
      <c r="M76" s="47"/>
      <c r="N76" s="47"/>
    </row>
    <row r="77" spans="5:14" x14ac:dyDescent="0.2">
      <c r="E77" s="41"/>
      <c r="F77" s="41"/>
      <c r="G77" s="41"/>
      <c r="H77" s="41"/>
      <c r="I77" s="47"/>
      <c r="J77" s="47"/>
      <c r="K77" s="47"/>
      <c r="L77" s="47"/>
      <c r="M77" s="47"/>
      <c r="N77" s="47"/>
    </row>
    <row r="78" spans="5:14" x14ac:dyDescent="0.2">
      <c r="E78" s="41"/>
      <c r="F78" s="41"/>
      <c r="G78" s="41"/>
      <c r="H78" s="41"/>
      <c r="I78" s="47"/>
      <c r="J78" s="47"/>
      <c r="K78" s="47"/>
      <c r="L78" s="47"/>
      <c r="M78" s="47"/>
      <c r="N78" s="47"/>
    </row>
    <row r="79" spans="5:14" x14ac:dyDescent="0.2">
      <c r="E79" s="41"/>
      <c r="F79" s="41"/>
      <c r="G79" s="41"/>
      <c r="H79" s="41"/>
      <c r="I79" s="47"/>
      <c r="J79" s="47"/>
      <c r="K79" s="47"/>
      <c r="L79" s="47"/>
      <c r="M79" s="47"/>
      <c r="N79" s="47"/>
    </row>
    <row r="80" spans="5:14" x14ac:dyDescent="0.2">
      <c r="E80" s="41"/>
      <c r="F80" s="41"/>
      <c r="G80" s="41"/>
      <c r="H80" s="41"/>
      <c r="I80" s="47"/>
      <c r="J80" s="47"/>
      <c r="K80" s="47"/>
      <c r="L80" s="47"/>
      <c r="M80" s="47"/>
      <c r="N80" s="47"/>
    </row>
    <row r="81" spans="5:14" x14ac:dyDescent="0.2">
      <c r="E81" s="41"/>
      <c r="F81" s="41"/>
      <c r="G81" s="41"/>
      <c r="H81" s="41"/>
      <c r="I81" s="47"/>
      <c r="J81" s="47"/>
      <c r="K81" s="47"/>
      <c r="L81" s="47"/>
      <c r="M81" s="47"/>
      <c r="N81" s="47"/>
    </row>
    <row r="82" spans="5:14" x14ac:dyDescent="0.2">
      <c r="E82" s="41"/>
      <c r="F82" s="41"/>
      <c r="G82" s="41"/>
      <c r="H82" s="41"/>
      <c r="I82" s="47"/>
      <c r="J82" s="47"/>
      <c r="K82" s="47"/>
      <c r="L82" s="47"/>
      <c r="M82" s="47"/>
      <c r="N82" s="47"/>
    </row>
    <row r="83" spans="5:14" x14ac:dyDescent="0.2">
      <c r="E83" s="41"/>
      <c r="F83" s="41"/>
      <c r="G83" s="41"/>
      <c r="H83" s="41"/>
      <c r="I83" s="47"/>
      <c r="J83" s="47"/>
      <c r="K83" s="47"/>
      <c r="L83" s="47"/>
      <c r="M83" s="47"/>
      <c r="N83" s="47"/>
    </row>
    <row r="84" spans="5:14" x14ac:dyDescent="0.2">
      <c r="E84" s="41"/>
      <c r="F84" s="41"/>
      <c r="G84" s="41"/>
      <c r="H84" s="41"/>
      <c r="I84" s="47"/>
      <c r="J84" s="47"/>
      <c r="K84" s="47"/>
      <c r="L84" s="47"/>
      <c r="M84" s="47"/>
      <c r="N84" s="47"/>
    </row>
    <row r="85" spans="5:14" x14ac:dyDescent="0.2">
      <c r="E85" s="41"/>
      <c r="F85" s="41"/>
      <c r="G85" s="41"/>
      <c r="H85" s="41"/>
      <c r="I85" s="47"/>
      <c r="J85" s="47"/>
      <c r="K85" s="47"/>
      <c r="L85" s="47"/>
      <c r="M85" s="47"/>
      <c r="N85" s="47"/>
    </row>
    <row r="86" spans="5:14" x14ac:dyDescent="0.2">
      <c r="E86" s="41"/>
      <c r="F86" s="41"/>
      <c r="G86" s="41"/>
      <c r="H86" s="41"/>
      <c r="I86" s="47"/>
      <c r="J86" s="47"/>
      <c r="K86" s="47"/>
      <c r="L86" s="47"/>
      <c r="M86" s="47"/>
      <c r="N86" s="47"/>
    </row>
    <row r="87" spans="5:14" x14ac:dyDescent="0.2">
      <c r="E87" s="41"/>
      <c r="F87" s="41"/>
      <c r="G87" s="41"/>
      <c r="H87" s="41"/>
      <c r="I87" s="47"/>
      <c r="J87" s="47"/>
      <c r="K87" s="47"/>
      <c r="L87" s="47"/>
      <c r="M87" s="47"/>
      <c r="N87" s="47"/>
    </row>
    <row r="88" spans="5:14" x14ac:dyDescent="0.2">
      <c r="E88" s="41"/>
      <c r="F88" s="41"/>
      <c r="G88" s="41"/>
      <c r="H88" s="41"/>
      <c r="I88" s="47"/>
      <c r="J88" s="47"/>
      <c r="K88" s="47"/>
      <c r="L88" s="47"/>
      <c r="M88" s="47"/>
      <c r="N88" s="47"/>
    </row>
    <row r="89" spans="5:14" x14ac:dyDescent="0.2">
      <c r="E89" s="41"/>
      <c r="F89" s="41"/>
      <c r="G89" s="41"/>
      <c r="H89" s="41"/>
      <c r="I89" s="47"/>
      <c r="J89" s="47"/>
      <c r="K89" s="47"/>
      <c r="L89" s="47"/>
      <c r="M89" s="47"/>
      <c r="N89" s="47"/>
    </row>
    <row r="90" spans="5:14" x14ac:dyDescent="0.2">
      <c r="E90" s="41"/>
      <c r="F90" s="41"/>
      <c r="G90" s="41"/>
      <c r="H90" s="41"/>
      <c r="I90" s="47"/>
      <c r="J90" s="47"/>
      <c r="K90" s="47"/>
      <c r="L90" s="47"/>
      <c r="M90" s="47"/>
      <c r="N90" s="47"/>
    </row>
    <row r="91" spans="5:14" x14ac:dyDescent="0.2">
      <c r="E91" s="41"/>
      <c r="F91" s="41"/>
      <c r="G91" s="41"/>
      <c r="H91" s="41"/>
      <c r="I91" s="47"/>
      <c r="J91" s="47"/>
      <c r="K91" s="47"/>
      <c r="L91" s="47"/>
      <c r="M91" s="47"/>
      <c r="N91" s="47"/>
    </row>
    <row r="92" spans="5:14" x14ac:dyDescent="0.2">
      <c r="E92" s="41"/>
      <c r="F92" s="41"/>
      <c r="G92" s="41"/>
      <c r="H92" s="41"/>
      <c r="I92" s="47"/>
      <c r="J92" s="47"/>
      <c r="K92" s="47"/>
      <c r="L92" s="47"/>
      <c r="M92" s="47"/>
      <c r="N92" s="47"/>
    </row>
    <row r="93" spans="5:14" x14ac:dyDescent="0.2">
      <c r="E93" s="41"/>
      <c r="F93" s="41"/>
      <c r="G93" s="41"/>
      <c r="H93" s="41"/>
      <c r="I93" s="47"/>
      <c r="J93" s="47"/>
      <c r="K93" s="47"/>
      <c r="L93" s="47"/>
      <c r="M93" s="47"/>
      <c r="N93" s="47"/>
    </row>
    <row r="94" spans="5:14" x14ac:dyDescent="0.2">
      <c r="E94" s="41"/>
      <c r="F94" s="41"/>
      <c r="G94" s="41"/>
      <c r="H94" s="41"/>
      <c r="I94" s="47"/>
      <c r="J94" s="47"/>
      <c r="K94" s="47"/>
      <c r="L94" s="47"/>
      <c r="M94" s="47"/>
      <c r="N94" s="47"/>
    </row>
    <row r="95" spans="5:14" x14ac:dyDescent="0.2">
      <c r="E95" s="41"/>
      <c r="F95" s="41"/>
      <c r="G95" s="41"/>
      <c r="H95" s="41"/>
      <c r="I95" s="47"/>
      <c r="J95" s="47"/>
      <c r="K95" s="47"/>
      <c r="L95" s="47"/>
      <c r="M95" s="47"/>
      <c r="N95" s="47"/>
    </row>
    <row r="96" spans="5:14" x14ac:dyDescent="0.2">
      <c r="E96" s="41"/>
      <c r="F96" s="41"/>
      <c r="G96" s="41"/>
      <c r="H96" s="41"/>
      <c r="I96" s="47"/>
      <c r="J96" s="47"/>
      <c r="K96" s="47"/>
      <c r="L96" s="47"/>
      <c r="M96" s="47"/>
      <c r="N96" s="47"/>
    </row>
    <row r="97" spans="5:14" x14ac:dyDescent="0.2">
      <c r="E97" s="41"/>
      <c r="F97" s="41"/>
      <c r="G97" s="41"/>
      <c r="H97" s="41"/>
      <c r="I97" s="47"/>
      <c r="J97" s="47"/>
      <c r="K97" s="47"/>
      <c r="L97" s="47"/>
      <c r="M97" s="47"/>
      <c r="N97" s="47"/>
    </row>
    <row r="98" spans="5:14" x14ac:dyDescent="0.2">
      <c r="E98" s="41"/>
      <c r="F98" s="41"/>
      <c r="G98" s="41"/>
      <c r="H98" s="41"/>
      <c r="I98" s="47"/>
      <c r="J98" s="47"/>
      <c r="K98" s="47"/>
      <c r="L98" s="47"/>
      <c r="M98" s="47"/>
      <c r="N98" s="47"/>
    </row>
    <row r="99" spans="5:14" x14ac:dyDescent="0.2">
      <c r="E99" s="41"/>
      <c r="F99" s="41"/>
      <c r="G99" s="41"/>
      <c r="H99" s="41"/>
      <c r="I99" s="47"/>
      <c r="J99" s="47"/>
      <c r="K99" s="47"/>
      <c r="L99" s="47"/>
      <c r="M99" s="47"/>
      <c r="N99" s="47"/>
    </row>
    <row r="100" spans="5:14" x14ac:dyDescent="0.2">
      <c r="E100" s="41"/>
      <c r="F100" s="41"/>
      <c r="G100" s="41"/>
      <c r="H100" s="41"/>
      <c r="I100" s="47"/>
      <c r="J100" s="47"/>
      <c r="K100" s="47"/>
      <c r="L100" s="47"/>
      <c r="M100" s="47"/>
      <c r="N100" s="47"/>
    </row>
    <row r="101" spans="5:14" x14ac:dyDescent="0.2">
      <c r="E101" s="41"/>
      <c r="F101" s="41"/>
      <c r="G101" s="41"/>
      <c r="H101" s="41"/>
      <c r="I101" s="47"/>
      <c r="J101" s="47"/>
      <c r="K101" s="47"/>
      <c r="L101" s="47"/>
      <c r="M101" s="47"/>
      <c r="N101" s="47"/>
    </row>
    <row r="102" spans="5:14" x14ac:dyDescent="0.2">
      <c r="E102" s="41"/>
      <c r="F102" s="41"/>
      <c r="G102" s="41"/>
      <c r="H102" s="41"/>
      <c r="I102" s="47"/>
      <c r="J102" s="47"/>
      <c r="K102" s="47"/>
      <c r="L102" s="47"/>
      <c r="M102" s="47"/>
      <c r="N102" s="47"/>
    </row>
    <row r="103" spans="5:14" x14ac:dyDescent="0.2">
      <c r="E103" s="41"/>
      <c r="F103" s="41"/>
      <c r="G103" s="41"/>
      <c r="H103" s="41"/>
      <c r="I103" s="47"/>
      <c r="J103" s="47"/>
      <c r="K103" s="47"/>
      <c r="L103" s="47"/>
      <c r="M103" s="47"/>
      <c r="N103" s="47"/>
    </row>
    <row r="104" spans="5:14" x14ac:dyDescent="0.2">
      <c r="E104" s="41"/>
      <c r="F104" s="41"/>
      <c r="G104" s="41"/>
      <c r="H104" s="41"/>
      <c r="I104" s="47"/>
      <c r="J104" s="47"/>
      <c r="K104" s="47"/>
      <c r="L104" s="47"/>
      <c r="M104" s="47"/>
      <c r="N104" s="47"/>
    </row>
    <row r="105" spans="5:14" x14ac:dyDescent="0.2">
      <c r="E105" s="41"/>
      <c r="F105" s="41"/>
      <c r="G105" s="41"/>
      <c r="H105" s="41"/>
      <c r="I105" s="47"/>
      <c r="J105" s="47"/>
      <c r="K105" s="47"/>
      <c r="L105" s="47"/>
      <c r="M105" s="47"/>
      <c r="N105" s="47"/>
    </row>
    <row r="106" spans="5:14" x14ac:dyDescent="0.2">
      <c r="E106" s="41"/>
      <c r="F106" s="41"/>
      <c r="G106" s="41"/>
      <c r="H106" s="41"/>
      <c r="I106" s="47"/>
      <c r="J106" s="47"/>
      <c r="K106" s="47"/>
      <c r="L106" s="47"/>
      <c r="M106" s="47"/>
      <c r="N106" s="47"/>
    </row>
    <row r="107" spans="5:14" x14ac:dyDescent="0.2">
      <c r="E107" s="41"/>
      <c r="F107" s="41"/>
      <c r="G107" s="41"/>
      <c r="H107" s="41"/>
      <c r="I107" s="47"/>
      <c r="J107" s="47"/>
      <c r="K107" s="47"/>
      <c r="L107" s="47"/>
      <c r="M107" s="47"/>
      <c r="N107" s="47"/>
    </row>
    <row r="108" spans="5:14" x14ac:dyDescent="0.2">
      <c r="E108" s="41"/>
      <c r="F108" s="41"/>
      <c r="G108" s="41"/>
      <c r="H108" s="41"/>
      <c r="I108" s="47"/>
      <c r="J108" s="47"/>
      <c r="K108" s="47"/>
      <c r="L108" s="47"/>
      <c r="M108" s="47"/>
      <c r="N108" s="47"/>
    </row>
    <row r="109" spans="5:14" x14ac:dyDescent="0.2">
      <c r="E109" s="41"/>
      <c r="F109" s="41"/>
      <c r="G109" s="41"/>
      <c r="H109" s="41"/>
      <c r="I109" s="47"/>
      <c r="J109" s="47"/>
      <c r="K109" s="47"/>
      <c r="L109" s="47"/>
      <c r="M109" s="47"/>
      <c r="N109" s="47"/>
    </row>
    <row r="110" spans="5:14" x14ac:dyDescent="0.2">
      <c r="E110" s="41"/>
      <c r="F110" s="41"/>
      <c r="G110" s="41"/>
      <c r="H110" s="41"/>
      <c r="I110" s="47"/>
      <c r="J110" s="47"/>
      <c r="K110" s="47"/>
      <c r="L110" s="47"/>
      <c r="M110" s="47"/>
      <c r="N110" s="47"/>
    </row>
    <row r="111" spans="5:14" x14ac:dyDescent="0.2">
      <c r="E111" s="41"/>
      <c r="F111" s="41"/>
      <c r="G111" s="41"/>
      <c r="H111" s="41"/>
      <c r="I111" s="47"/>
      <c r="J111" s="47"/>
      <c r="K111" s="47"/>
      <c r="L111" s="47"/>
      <c r="M111" s="47"/>
      <c r="N111" s="47"/>
    </row>
    <row r="112" spans="5:14" x14ac:dyDescent="0.2">
      <c r="E112" s="41"/>
      <c r="F112" s="41"/>
      <c r="G112" s="41"/>
      <c r="H112" s="41"/>
      <c r="I112" s="47"/>
      <c r="J112" s="47"/>
      <c r="K112" s="47"/>
      <c r="L112" s="47"/>
      <c r="M112" s="47"/>
      <c r="N112" s="47"/>
    </row>
    <row r="113" spans="5:14" x14ac:dyDescent="0.2">
      <c r="E113" s="41"/>
      <c r="F113" s="41"/>
      <c r="G113" s="41"/>
      <c r="H113" s="41"/>
      <c r="I113" s="47"/>
      <c r="J113" s="47"/>
      <c r="K113" s="47"/>
      <c r="L113" s="47"/>
      <c r="M113" s="47"/>
      <c r="N113" s="47"/>
    </row>
    <row r="114" spans="5:14" x14ac:dyDescent="0.2">
      <c r="E114" s="41"/>
      <c r="F114" s="41"/>
      <c r="G114" s="41"/>
      <c r="H114" s="41"/>
      <c r="I114" s="47"/>
      <c r="J114" s="47"/>
      <c r="K114" s="47"/>
      <c r="L114" s="47"/>
      <c r="M114" s="47"/>
      <c r="N114" s="47"/>
    </row>
    <row r="115" spans="5:14" x14ac:dyDescent="0.2">
      <c r="E115" s="41"/>
      <c r="F115" s="41"/>
      <c r="G115" s="41"/>
      <c r="H115" s="41"/>
      <c r="I115" s="47"/>
      <c r="J115" s="47"/>
      <c r="K115" s="47"/>
      <c r="L115" s="47"/>
      <c r="M115" s="47"/>
      <c r="N115" s="47"/>
    </row>
    <row r="116" spans="5:14" x14ac:dyDescent="0.2">
      <c r="E116" s="41"/>
      <c r="F116" s="41"/>
      <c r="G116" s="41"/>
      <c r="H116" s="41"/>
      <c r="I116" s="47"/>
      <c r="J116" s="47"/>
      <c r="K116" s="47"/>
      <c r="L116" s="47"/>
      <c r="M116" s="47"/>
      <c r="N116" s="47"/>
    </row>
    <row r="117" spans="5:14" x14ac:dyDescent="0.2">
      <c r="E117" s="41"/>
      <c r="F117" s="41"/>
      <c r="G117" s="41"/>
      <c r="H117" s="41"/>
      <c r="I117" s="47"/>
      <c r="J117" s="47"/>
      <c r="K117" s="47"/>
      <c r="L117" s="47"/>
      <c r="M117" s="47"/>
      <c r="N117" s="47"/>
    </row>
    <row r="118" spans="5:14" x14ac:dyDescent="0.2">
      <c r="E118" s="41"/>
      <c r="F118" s="41"/>
      <c r="G118" s="41"/>
      <c r="H118" s="41"/>
      <c r="I118" s="47"/>
      <c r="J118" s="47"/>
      <c r="K118" s="47"/>
      <c r="L118" s="47"/>
      <c r="M118" s="47"/>
      <c r="N118" s="47"/>
    </row>
    <row r="119" spans="5:14" x14ac:dyDescent="0.2">
      <c r="E119" s="41"/>
      <c r="F119" s="41"/>
      <c r="G119" s="41"/>
      <c r="H119" s="41"/>
      <c r="I119" s="47"/>
      <c r="J119" s="47"/>
      <c r="K119" s="47"/>
      <c r="L119" s="47"/>
      <c r="M119" s="47"/>
      <c r="N119" s="47"/>
    </row>
    <row r="120" spans="5:14" x14ac:dyDescent="0.2">
      <c r="E120" s="41"/>
      <c r="F120" s="41"/>
      <c r="G120" s="41"/>
      <c r="H120" s="41"/>
      <c r="I120" s="47"/>
      <c r="J120" s="47"/>
      <c r="K120" s="47"/>
      <c r="L120" s="47"/>
      <c r="M120" s="47"/>
      <c r="N120" s="47"/>
    </row>
    <row r="121" spans="5:14" x14ac:dyDescent="0.2">
      <c r="E121" s="41"/>
      <c r="F121" s="41"/>
      <c r="G121" s="41"/>
      <c r="H121" s="41"/>
      <c r="I121" s="47"/>
      <c r="J121" s="47"/>
      <c r="K121" s="47"/>
      <c r="L121" s="47"/>
      <c r="M121" s="47"/>
      <c r="N121" s="47"/>
    </row>
    <row r="122" spans="5:14" x14ac:dyDescent="0.2">
      <c r="E122" s="41"/>
      <c r="F122" s="41"/>
      <c r="G122" s="41"/>
      <c r="H122" s="41"/>
      <c r="I122" s="47"/>
      <c r="J122" s="47"/>
      <c r="K122" s="47"/>
      <c r="L122" s="47"/>
      <c r="M122" s="47"/>
      <c r="N122" s="47"/>
    </row>
    <row r="123" spans="5:14" x14ac:dyDescent="0.2">
      <c r="E123" s="41"/>
      <c r="F123" s="41"/>
      <c r="G123" s="41"/>
      <c r="H123" s="41"/>
      <c r="I123" s="47"/>
      <c r="J123" s="47"/>
      <c r="K123" s="47"/>
      <c r="L123" s="47"/>
      <c r="M123" s="47"/>
      <c r="N123" s="47"/>
    </row>
    <row r="124" spans="5:14" x14ac:dyDescent="0.2">
      <c r="E124" s="41"/>
      <c r="F124" s="41"/>
      <c r="G124" s="41"/>
      <c r="H124" s="41"/>
      <c r="I124" s="47"/>
      <c r="J124" s="47"/>
      <c r="K124" s="47"/>
      <c r="L124" s="47"/>
      <c r="M124" s="47"/>
      <c r="N124" s="47"/>
    </row>
    <row r="125" spans="5:14" x14ac:dyDescent="0.2">
      <c r="E125" s="41"/>
      <c r="F125" s="41"/>
      <c r="G125" s="41"/>
      <c r="H125" s="41"/>
      <c r="I125" s="47"/>
      <c r="J125" s="47"/>
      <c r="K125" s="47"/>
      <c r="L125" s="47"/>
      <c r="M125" s="47"/>
      <c r="N125" s="47"/>
    </row>
    <row r="126" spans="5:14" x14ac:dyDescent="0.2">
      <c r="E126" s="41"/>
      <c r="F126" s="41"/>
      <c r="G126" s="41"/>
      <c r="H126" s="41"/>
      <c r="I126" s="47"/>
      <c r="J126" s="47"/>
      <c r="K126" s="47"/>
      <c r="L126" s="47"/>
      <c r="M126" s="47"/>
      <c r="N126" s="47"/>
    </row>
    <row r="127" spans="5:14" x14ac:dyDescent="0.2">
      <c r="E127" s="41"/>
      <c r="F127" s="41"/>
      <c r="G127" s="41"/>
      <c r="H127" s="41"/>
      <c r="I127" s="47"/>
      <c r="J127" s="47"/>
      <c r="K127" s="47"/>
      <c r="L127" s="47"/>
      <c r="M127" s="47"/>
      <c r="N127" s="47"/>
    </row>
    <row r="128" spans="5:14" x14ac:dyDescent="0.2">
      <c r="E128" s="41"/>
      <c r="F128" s="41"/>
      <c r="G128" s="41"/>
      <c r="H128" s="41"/>
      <c r="I128" s="47"/>
      <c r="J128" s="47"/>
      <c r="K128" s="47"/>
      <c r="L128" s="47"/>
      <c r="M128" s="47"/>
      <c r="N128" s="47"/>
    </row>
    <row r="129" spans="5:14" x14ac:dyDescent="0.2">
      <c r="E129" s="41"/>
      <c r="F129" s="41"/>
      <c r="G129" s="41"/>
      <c r="H129" s="41"/>
      <c r="I129" s="47"/>
      <c r="J129" s="47"/>
      <c r="K129" s="47"/>
      <c r="L129" s="47"/>
      <c r="M129" s="47"/>
      <c r="N129" s="47"/>
    </row>
    <row r="130" spans="5:14" x14ac:dyDescent="0.2">
      <c r="E130" s="41"/>
      <c r="F130" s="41"/>
      <c r="G130" s="41"/>
      <c r="H130" s="41"/>
      <c r="I130" s="47"/>
      <c r="J130" s="47"/>
      <c r="K130" s="47"/>
      <c r="L130" s="47"/>
      <c r="M130" s="47"/>
      <c r="N130" s="47"/>
    </row>
    <row r="131" spans="5:14" x14ac:dyDescent="0.2">
      <c r="E131" s="41"/>
      <c r="F131" s="41"/>
      <c r="G131" s="41"/>
      <c r="H131" s="41"/>
      <c r="I131" s="47"/>
      <c r="J131" s="47"/>
      <c r="K131" s="47"/>
      <c r="L131" s="47"/>
      <c r="M131" s="47"/>
      <c r="N131" s="47"/>
    </row>
    <row r="132" spans="5:14" x14ac:dyDescent="0.2">
      <c r="E132" s="41"/>
      <c r="F132" s="41"/>
      <c r="G132" s="41"/>
      <c r="H132" s="41"/>
      <c r="I132" s="47"/>
      <c r="J132" s="47"/>
      <c r="K132" s="47"/>
      <c r="L132" s="47"/>
      <c r="M132" s="47"/>
      <c r="N132" s="47"/>
    </row>
    <row r="133" spans="5:14" x14ac:dyDescent="0.2">
      <c r="E133" s="41"/>
      <c r="F133" s="41"/>
      <c r="G133" s="41"/>
      <c r="H133" s="41"/>
      <c r="I133" s="47"/>
      <c r="J133" s="47"/>
      <c r="K133" s="47"/>
      <c r="L133" s="47"/>
      <c r="M133" s="47"/>
      <c r="N133" s="47"/>
    </row>
    <row r="134" spans="5:14" x14ac:dyDescent="0.2">
      <c r="E134" s="41"/>
      <c r="F134" s="41"/>
      <c r="G134" s="41"/>
      <c r="H134" s="41"/>
      <c r="I134" s="47"/>
      <c r="J134" s="47"/>
      <c r="K134" s="47"/>
      <c r="L134" s="47"/>
      <c r="M134" s="47"/>
      <c r="N134" s="47"/>
    </row>
    <row r="135" spans="5:14" x14ac:dyDescent="0.2">
      <c r="E135" s="41"/>
      <c r="F135" s="41"/>
      <c r="G135" s="41"/>
      <c r="H135" s="41"/>
      <c r="I135" s="47"/>
      <c r="J135" s="47"/>
      <c r="K135" s="47"/>
      <c r="L135" s="47"/>
      <c r="M135" s="47"/>
      <c r="N135" s="47"/>
    </row>
    <row r="136" spans="5:14" x14ac:dyDescent="0.2">
      <c r="E136" s="41"/>
      <c r="F136" s="41"/>
      <c r="G136" s="41"/>
      <c r="H136" s="41"/>
      <c r="I136" s="47"/>
      <c r="J136" s="47"/>
      <c r="K136" s="47"/>
      <c r="L136" s="47"/>
      <c r="M136" s="47"/>
      <c r="N136" s="47"/>
    </row>
    <row r="137" spans="5:14" x14ac:dyDescent="0.2">
      <c r="E137" s="41"/>
      <c r="F137" s="41"/>
      <c r="G137" s="41"/>
      <c r="H137" s="41"/>
      <c r="I137" s="47"/>
      <c r="J137" s="47"/>
      <c r="K137" s="47"/>
      <c r="L137" s="47"/>
      <c r="M137" s="47"/>
      <c r="N137" s="47"/>
    </row>
    <row r="138" spans="5:14" x14ac:dyDescent="0.2">
      <c r="E138" s="41"/>
      <c r="F138" s="41"/>
      <c r="G138" s="41"/>
      <c r="H138" s="41"/>
      <c r="I138" s="47"/>
      <c r="J138" s="47"/>
      <c r="K138" s="47"/>
      <c r="L138" s="47"/>
      <c r="M138" s="47"/>
      <c r="N138" s="47"/>
    </row>
    <row r="139" spans="5:14" x14ac:dyDescent="0.2">
      <c r="E139" s="41"/>
      <c r="F139" s="41"/>
      <c r="G139" s="41"/>
      <c r="H139" s="41"/>
      <c r="I139" s="47"/>
      <c r="J139" s="47"/>
      <c r="K139" s="47"/>
      <c r="L139" s="47"/>
      <c r="M139" s="47"/>
      <c r="N139" s="47"/>
    </row>
    <row r="140" spans="5:14" x14ac:dyDescent="0.2">
      <c r="E140" s="41"/>
      <c r="F140" s="41"/>
      <c r="G140" s="41"/>
      <c r="H140" s="41"/>
      <c r="I140" s="47"/>
      <c r="J140" s="47"/>
      <c r="K140" s="47"/>
      <c r="L140" s="47"/>
      <c r="M140" s="47"/>
      <c r="N140" s="47"/>
    </row>
    <row r="141" spans="5:14" x14ac:dyDescent="0.2">
      <c r="E141" s="41"/>
      <c r="F141" s="41"/>
      <c r="G141" s="41"/>
      <c r="H141" s="41"/>
      <c r="I141" s="47"/>
      <c r="J141" s="47"/>
      <c r="K141" s="47"/>
      <c r="L141" s="47"/>
      <c r="M141" s="47"/>
      <c r="N141" s="47"/>
    </row>
    <row r="142" spans="5:14" x14ac:dyDescent="0.2">
      <c r="E142" s="41"/>
      <c r="F142" s="41"/>
      <c r="G142" s="41"/>
      <c r="H142" s="41"/>
      <c r="I142" s="47"/>
      <c r="J142" s="47"/>
      <c r="K142" s="47"/>
      <c r="L142" s="47"/>
      <c r="M142" s="47"/>
      <c r="N142" s="47"/>
    </row>
    <row r="143" spans="5:14" x14ac:dyDescent="0.2">
      <c r="E143" s="41"/>
      <c r="F143" s="41"/>
      <c r="G143" s="41"/>
      <c r="H143" s="41"/>
      <c r="I143" s="47"/>
      <c r="J143" s="47"/>
      <c r="K143" s="47"/>
      <c r="L143" s="47"/>
      <c r="M143" s="47"/>
      <c r="N143" s="47"/>
    </row>
    <row r="144" spans="5:14" x14ac:dyDescent="0.2">
      <c r="E144" s="41"/>
      <c r="F144" s="41"/>
      <c r="G144" s="41"/>
      <c r="H144" s="41"/>
      <c r="I144" s="47"/>
      <c r="J144" s="47"/>
      <c r="K144" s="47"/>
      <c r="L144" s="47"/>
      <c r="M144" s="47"/>
      <c r="N144" s="47"/>
    </row>
    <row r="145" spans="5:14" x14ac:dyDescent="0.2">
      <c r="E145" s="41"/>
      <c r="F145" s="41"/>
      <c r="G145" s="41"/>
      <c r="H145" s="41"/>
      <c r="I145" s="47"/>
      <c r="J145" s="47"/>
      <c r="K145" s="47"/>
      <c r="L145" s="47"/>
      <c r="M145" s="47"/>
      <c r="N145" s="47"/>
    </row>
    <row r="146" spans="5:14" x14ac:dyDescent="0.2">
      <c r="E146" s="41"/>
      <c r="F146" s="41"/>
      <c r="G146" s="41"/>
      <c r="H146" s="41"/>
      <c r="I146" s="47"/>
      <c r="J146" s="47"/>
      <c r="K146" s="47"/>
      <c r="L146" s="47"/>
      <c r="M146" s="47"/>
      <c r="N146" s="47"/>
    </row>
    <row r="147" spans="5:14" x14ac:dyDescent="0.2">
      <c r="E147" s="41"/>
      <c r="F147" s="41"/>
      <c r="G147" s="41"/>
      <c r="H147" s="41"/>
      <c r="I147" s="47"/>
      <c r="J147" s="47"/>
      <c r="K147" s="47"/>
      <c r="L147" s="47"/>
      <c r="M147" s="47"/>
      <c r="N147" s="47"/>
    </row>
    <row r="148" spans="5:14" x14ac:dyDescent="0.2">
      <c r="E148" s="41"/>
      <c r="F148" s="41"/>
      <c r="G148" s="41"/>
      <c r="H148" s="41"/>
      <c r="I148" s="47"/>
      <c r="J148" s="47"/>
      <c r="K148" s="47"/>
      <c r="L148" s="47"/>
      <c r="M148" s="47"/>
      <c r="N148" s="47"/>
    </row>
    <row r="149" spans="5:14" x14ac:dyDescent="0.2">
      <c r="E149" s="41"/>
      <c r="F149" s="41"/>
      <c r="G149" s="41"/>
      <c r="H149" s="41"/>
      <c r="I149" s="47"/>
      <c r="J149" s="47"/>
      <c r="K149" s="47"/>
      <c r="L149" s="47"/>
      <c r="M149" s="47"/>
      <c r="N149" s="47"/>
    </row>
    <row r="150" spans="5:14" x14ac:dyDescent="0.2">
      <c r="E150" s="41"/>
      <c r="F150" s="41"/>
      <c r="G150" s="41"/>
      <c r="H150" s="41"/>
      <c r="I150" s="47"/>
      <c r="J150" s="47"/>
      <c r="K150" s="47"/>
      <c r="L150" s="47"/>
      <c r="M150" s="47"/>
      <c r="N150" s="47"/>
    </row>
    <row r="151" spans="5:14" x14ac:dyDescent="0.2">
      <c r="E151" s="41"/>
      <c r="F151" s="41"/>
      <c r="G151" s="41"/>
      <c r="H151" s="41"/>
      <c r="I151" s="47"/>
      <c r="J151" s="47"/>
      <c r="K151" s="47"/>
      <c r="L151" s="47"/>
      <c r="M151" s="47"/>
      <c r="N151" s="47"/>
    </row>
    <row r="152" spans="5:14" x14ac:dyDescent="0.2">
      <c r="E152" s="41"/>
      <c r="F152" s="41"/>
      <c r="G152" s="41"/>
      <c r="H152" s="41"/>
      <c r="I152" s="47"/>
      <c r="J152" s="47"/>
      <c r="K152" s="47"/>
      <c r="L152" s="47"/>
      <c r="M152" s="47"/>
      <c r="N152" s="47"/>
    </row>
    <row r="153" spans="5:14" x14ac:dyDescent="0.2">
      <c r="E153" s="41"/>
      <c r="F153" s="41"/>
      <c r="G153" s="41"/>
      <c r="H153" s="41"/>
      <c r="I153" s="47"/>
      <c r="J153" s="47"/>
      <c r="K153" s="47"/>
      <c r="L153" s="47"/>
      <c r="M153" s="47"/>
      <c r="N153" s="47"/>
    </row>
    <row r="154" spans="5:14" x14ac:dyDescent="0.2">
      <c r="E154" s="41"/>
      <c r="F154" s="41"/>
      <c r="G154" s="41"/>
      <c r="H154" s="41"/>
      <c r="I154" s="47"/>
      <c r="J154" s="47"/>
      <c r="K154" s="47"/>
      <c r="L154" s="47"/>
      <c r="M154" s="47"/>
      <c r="N154" s="47"/>
    </row>
    <row r="155" spans="5:14" x14ac:dyDescent="0.2">
      <c r="E155" s="41"/>
      <c r="F155" s="41"/>
      <c r="G155" s="41"/>
      <c r="H155" s="41"/>
      <c r="I155" s="47"/>
      <c r="J155" s="47"/>
      <c r="K155" s="47"/>
      <c r="L155" s="47"/>
      <c r="M155" s="47"/>
      <c r="N155" s="47"/>
    </row>
    <row r="156" spans="5:14" x14ac:dyDescent="0.2">
      <c r="E156" s="41"/>
      <c r="F156" s="41"/>
      <c r="G156" s="41"/>
      <c r="H156" s="41"/>
      <c r="I156" s="47"/>
      <c r="J156" s="47"/>
      <c r="K156" s="47"/>
      <c r="L156" s="47"/>
      <c r="M156" s="47"/>
      <c r="N156" s="47"/>
    </row>
    <row r="157" spans="5:14" x14ac:dyDescent="0.2">
      <c r="E157" s="41"/>
      <c r="F157" s="41"/>
      <c r="G157" s="41"/>
      <c r="H157" s="41"/>
      <c r="I157" s="47"/>
      <c r="J157" s="47"/>
      <c r="K157" s="47"/>
      <c r="L157" s="47"/>
      <c r="M157" s="47"/>
      <c r="N157" s="47"/>
    </row>
    <row r="158" spans="5:14" x14ac:dyDescent="0.2">
      <c r="E158" s="41"/>
      <c r="F158" s="41"/>
      <c r="G158" s="41"/>
      <c r="H158" s="41"/>
      <c r="I158" s="47"/>
      <c r="J158" s="47"/>
      <c r="K158" s="47"/>
      <c r="L158" s="47"/>
      <c r="M158" s="47"/>
      <c r="N158" s="47"/>
    </row>
    <row r="159" spans="5:14" x14ac:dyDescent="0.2">
      <c r="E159" s="41"/>
      <c r="F159" s="41"/>
      <c r="G159" s="41"/>
      <c r="H159" s="41"/>
      <c r="I159" s="47"/>
      <c r="J159" s="47"/>
      <c r="K159" s="47"/>
      <c r="L159" s="47"/>
      <c r="M159" s="47"/>
      <c r="N159" s="47"/>
    </row>
    <row r="160" spans="5:14" x14ac:dyDescent="0.2">
      <c r="E160" s="41"/>
      <c r="F160" s="41"/>
      <c r="G160" s="41"/>
      <c r="H160" s="41"/>
      <c r="I160" s="47"/>
      <c r="J160" s="47"/>
      <c r="K160" s="47"/>
      <c r="L160" s="47"/>
      <c r="M160" s="47"/>
      <c r="N160" s="47"/>
    </row>
    <row r="161" spans="5:14" x14ac:dyDescent="0.2">
      <c r="E161" s="41"/>
      <c r="F161" s="41"/>
      <c r="G161" s="41"/>
      <c r="H161" s="41"/>
      <c r="I161" s="47"/>
      <c r="J161" s="47"/>
      <c r="K161" s="47"/>
      <c r="L161" s="47"/>
      <c r="M161" s="47"/>
      <c r="N161" s="47"/>
    </row>
    <row r="162" spans="5:14" x14ac:dyDescent="0.2">
      <c r="E162" s="41"/>
      <c r="F162" s="41"/>
      <c r="G162" s="41"/>
      <c r="H162" s="41"/>
      <c r="I162" s="47"/>
      <c r="J162" s="47"/>
      <c r="K162" s="47"/>
      <c r="L162" s="47"/>
      <c r="M162" s="47"/>
      <c r="N162" s="47"/>
    </row>
    <row r="163" spans="5:14" x14ac:dyDescent="0.2">
      <c r="E163" s="41"/>
      <c r="F163" s="41"/>
      <c r="G163" s="41"/>
      <c r="H163" s="41"/>
      <c r="I163" s="47"/>
      <c r="J163" s="47"/>
      <c r="K163" s="47"/>
      <c r="L163" s="47"/>
      <c r="M163" s="47"/>
      <c r="N163" s="47"/>
    </row>
    <row r="164" spans="5:14" x14ac:dyDescent="0.2">
      <c r="E164" s="41"/>
      <c r="F164" s="41"/>
      <c r="G164" s="41"/>
      <c r="H164" s="41"/>
      <c r="I164" s="47"/>
      <c r="J164" s="47"/>
      <c r="K164" s="47"/>
      <c r="L164" s="47"/>
      <c r="M164" s="47"/>
      <c r="N164" s="47"/>
    </row>
    <row r="165" spans="5:14" x14ac:dyDescent="0.2">
      <c r="E165" s="41"/>
      <c r="F165" s="41"/>
      <c r="G165" s="41"/>
      <c r="H165" s="41"/>
      <c r="I165" s="47"/>
      <c r="J165" s="47"/>
      <c r="K165" s="47"/>
      <c r="L165" s="47"/>
      <c r="M165" s="47"/>
      <c r="N165" s="47"/>
    </row>
    <row r="166" spans="5:14" x14ac:dyDescent="0.2">
      <c r="E166" s="41"/>
      <c r="F166" s="41"/>
      <c r="G166" s="41"/>
      <c r="H166" s="41"/>
      <c r="I166" s="47"/>
      <c r="J166" s="47"/>
      <c r="K166" s="47"/>
      <c r="L166" s="47"/>
      <c r="M166" s="47"/>
      <c r="N166" s="47"/>
    </row>
    <row r="167" spans="5:14" x14ac:dyDescent="0.2">
      <c r="E167" s="41"/>
      <c r="F167" s="41"/>
      <c r="G167" s="41"/>
      <c r="H167" s="41"/>
      <c r="I167" s="47"/>
      <c r="J167" s="47"/>
      <c r="K167" s="47"/>
      <c r="L167" s="47"/>
      <c r="M167" s="47"/>
      <c r="N167" s="47"/>
    </row>
    <row r="168" spans="5:14" x14ac:dyDescent="0.2">
      <c r="E168" s="41"/>
      <c r="F168" s="41"/>
      <c r="G168" s="41"/>
      <c r="H168" s="41"/>
      <c r="I168" s="47"/>
      <c r="J168" s="47"/>
      <c r="K168" s="47"/>
      <c r="L168" s="47"/>
      <c r="M168" s="47"/>
      <c r="N168" s="47"/>
    </row>
    <row r="169" spans="5:14" x14ac:dyDescent="0.2">
      <c r="E169" s="41"/>
      <c r="F169" s="41"/>
      <c r="G169" s="41"/>
      <c r="H169" s="41"/>
      <c r="I169" s="47"/>
      <c r="J169" s="47"/>
      <c r="K169" s="47"/>
      <c r="L169" s="47"/>
      <c r="M169" s="47"/>
      <c r="N169" s="47"/>
    </row>
    <row r="170" spans="5:14" x14ac:dyDescent="0.2">
      <c r="E170" s="41"/>
      <c r="F170" s="41"/>
      <c r="G170" s="41"/>
      <c r="H170" s="41"/>
      <c r="I170" s="47"/>
      <c r="J170" s="47"/>
      <c r="K170" s="47"/>
      <c r="L170" s="47"/>
      <c r="M170" s="47"/>
      <c r="N170" s="47"/>
    </row>
    <row r="171" spans="5:14" x14ac:dyDescent="0.2">
      <c r="E171" s="41"/>
      <c r="F171" s="41"/>
      <c r="G171" s="41"/>
      <c r="H171" s="41"/>
      <c r="I171" s="47"/>
      <c r="J171" s="47"/>
      <c r="K171" s="47"/>
      <c r="L171" s="47"/>
      <c r="M171" s="47"/>
      <c r="N171" s="47"/>
    </row>
    <row r="172" spans="5:14" x14ac:dyDescent="0.2">
      <c r="E172" s="41"/>
      <c r="F172" s="41"/>
      <c r="G172" s="41"/>
      <c r="H172" s="41"/>
      <c r="I172" s="47"/>
      <c r="J172" s="47"/>
      <c r="K172" s="47"/>
      <c r="L172" s="47"/>
      <c r="M172" s="47"/>
      <c r="N172" s="47"/>
    </row>
    <row r="173" spans="5:14" x14ac:dyDescent="0.2">
      <c r="E173" s="41"/>
      <c r="F173" s="41"/>
      <c r="G173" s="41"/>
      <c r="H173" s="41"/>
      <c r="I173" s="47"/>
      <c r="J173" s="47"/>
      <c r="K173" s="47"/>
      <c r="L173" s="47"/>
      <c r="M173" s="47"/>
      <c r="N173" s="47"/>
    </row>
    <row r="174" spans="5:14" x14ac:dyDescent="0.2">
      <c r="E174" s="41"/>
      <c r="F174" s="41"/>
      <c r="G174" s="41"/>
      <c r="H174" s="41"/>
      <c r="I174" s="47"/>
      <c r="J174" s="47"/>
      <c r="K174" s="47"/>
      <c r="L174" s="47"/>
      <c r="M174" s="47"/>
      <c r="N174" s="47"/>
    </row>
    <row r="175" spans="5:14" x14ac:dyDescent="0.2">
      <c r="E175" s="41"/>
      <c r="F175" s="41"/>
      <c r="G175" s="41"/>
      <c r="H175" s="41"/>
      <c r="I175" s="47"/>
      <c r="J175" s="47"/>
      <c r="K175" s="47"/>
      <c r="L175" s="47"/>
      <c r="M175" s="47"/>
      <c r="N175" s="47"/>
    </row>
    <row r="176" spans="5:14" x14ac:dyDescent="0.2">
      <c r="E176" s="41"/>
      <c r="F176" s="41"/>
      <c r="G176" s="41"/>
      <c r="H176" s="41"/>
      <c r="I176" s="47"/>
      <c r="J176" s="47"/>
      <c r="K176" s="47"/>
      <c r="L176" s="47"/>
      <c r="M176" s="47"/>
      <c r="N176" s="47"/>
    </row>
    <row r="177" spans="5:14" x14ac:dyDescent="0.2">
      <c r="E177" s="41"/>
      <c r="F177" s="41"/>
      <c r="G177" s="41"/>
      <c r="H177" s="41"/>
      <c r="I177" s="47"/>
      <c r="J177" s="47"/>
      <c r="K177" s="47"/>
      <c r="L177" s="47"/>
      <c r="M177" s="47"/>
      <c r="N177" s="47"/>
    </row>
    <row r="178" spans="5:14" x14ac:dyDescent="0.2">
      <c r="E178" s="41"/>
      <c r="F178" s="41"/>
      <c r="G178" s="41"/>
      <c r="H178" s="41"/>
      <c r="I178" s="47"/>
      <c r="J178" s="47"/>
      <c r="K178" s="47"/>
      <c r="L178" s="47"/>
      <c r="M178" s="47"/>
      <c r="N178" s="47"/>
    </row>
    <row r="179" spans="5:14" x14ac:dyDescent="0.2">
      <c r="E179" s="41"/>
      <c r="F179" s="41"/>
      <c r="G179" s="41"/>
      <c r="H179" s="41"/>
      <c r="I179" s="47"/>
      <c r="J179" s="47"/>
      <c r="K179" s="47"/>
      <c r="L179" s="47"/>
      <c r="M179" s="47"/>
      <c r="N179" s="47"/>
    </row>
    <row r="180" spans="5:14" x14ac:dyDescent="0.2">
      <c r="E180" s="41"/>
      <c r="F180" s="41"/>
      <c r="G180" s="41"/>
      <c r="H180" s="41"/>
      <c r="I180" s="47"/>
      <c r="J180" s="47"/>
      <c r="K180" s="47"/>
      <c r="L180" s="47"/>
      <c r="M180" s="47"/>
      <c r="N180" s="47"/>
    </row>
    <row r="181" spans="5:14" x14ac:dyDescent="0.2">
      <c r="E181" s="41"/>
      <c r="F181" s="41"/>
      <c r="G181" s="41"/>
      <c r="H181" s="41"/>
      <c r="I181" s="47"/>
      <c r="J181" s="47"/>
      <c r="K181" s="47"/>
      <c r="L181" s="47"/>
      <c r="M181" s="47"/>
      <c r="N181" s="47"/>
    </row>
    <row r="182" spans="5:14" x14ac:dyDescent="0.2">
      <c r="E182" s="41"/>
      <c r="F182" s="41"/>
      <c r="G182" s="41"/>
      <c r="H182" s="41"/>
      <c r="I182" s="47"/>
      <c r="J182" s="47"/>
      <c r="K182" s="47"/>
      <c r="L182" s="47"/>
      <c r="M182" s="47"/>
      <c r="N182" s="47"/>
    </row>
    <row r="183" spans="5:14" x14ac:dyDescent="0.2">
      <c r="E183" s="41"/>
      <c r="F183" s="41"/>
      <c r="G183" s="41"/>
      <c r="H183" s="41"/>
      <c r="I183" s="47"/>
      <c r="J183" s="47"/>
      <c r="K183" s="47"/>
      <c r="L183" s="47"/>
      <c r="M183" s="47"/>
      <c r="N183" s="47"/>
    </row>
    <row r="184" spans="5:14" x14ac:dyDescent="0.2">
      <c r="E184" s="41"/>
      <c r="F184" s="41"/>
      <c r="G184" s="41"/>
      <c r="H184" s="41"/>
      <c r="I184" s="47"/>
      <c r="J184" s="47"/>
      <c r="K184" s="47"/>
      <c r="L184" s="47"/>
      <c r="M184" s="47"/>
      <c r="N184" s="47"/>
    </row>
  </sheetData>
  <mergeCells count="1">
    <mergeCell ref="D9:D11"/>
  </mergeCells>
  <dataValidations count="1">
    <dataValidation type="list" allowBlank="1" showInputMessage="1" sqref="A32">
      <formula1>"..."</formula1>
    </dataValidation>
  </dataValidations>
  <printOptions horizontalCentered="1"/>
  <pageMargins left="0.39370078740157483" right="0.39370078740157483" top="0.78" bottom="0.64" header="0.39370078740157483" footer="0.32"/>
  <pageSetup paperSize="9" scale="85" orientation="portrait" r:id="rId1"/>
  <headerFooter alignWithMargins="0">
    <oddHeader xml:space="preserve">&amp;C&amp;"Arial,Gras"Evolution des FPN moyens du Groupe </oddHeader>
    <oddFooter>&amp;R&amp;P/&amp;N</oddFoot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showGridLines="0" zoomScale="130" zoomScaleNormal="130" workbookViewId="0">
      <selection activeCell="C7" sqref="C7"/>
    </sheetView>
  </sheetViews>
  <sheetFormatPr baseColWidth="10" defaultRowHeight="12" x14ac:dyDescent="0.2"/>
  <cols>
    <col min="1" max="1" width="32.83203125" style="1" bestFit="1" customWidth="1"/>
    <col min="2" max="6" width="11.33203125" style="1" customWidth="1"/>
  </cols>
  <sheetData>
    <row r="2" spans="1:6" ht="13.5" x14ac:dyDescent="0.25">
      <c r="A2" s="24" t="s">
        <v>42</v>
      </c>
      <c r="B2" s="88" t="s">
        <v>247</v>
      </c>
      <c r="C2" s="88" t="s">
        <v>248</v>
      </c>
      <c r="D2" s="88" t="s">
        <v>249</v>
      </c>
      <c r="E2" s="88" t="s">
        <v>250</v>
      </c>
      <c r="F2" s="88" t="s">
        <v>251</v>
      </c>
    </row>
    <row r="3" spans="1:6" ht="13.5" x14ac:dyDescent="0.25">
      <c r="A3" s="89" t="s">
        <v>43</v>
      </c>
      <c r="B3" s="11"/>
      <c r="C3" s="11"/>
      <c r="D3" s="11"/>
      <c r="E3" s="11"/>
      <c r="F3" s="11"/>
    </row>
    <row r="4" spans="1:6" ht="13.5" x14ac:dyDescent="0.25">
      <c r="A4" s="90" t="s">
        <v>20</v>
      </c>
      <c r="B4" s="86">
        <v>42938000</v>
      </c>
      <c r="C4" s="86">
        <v>10448999.999999996</v>
      </c>
      <c r="D4" s="86">
        <v>10344999.999970002</v>
      </c>
      <c r="E4" s="86">
        <v>11079000.337092798</v>
      </c>
      <c r="F4" s="86">
        <v>11064999.662937203</v>
      </c>
    </row>
    <row r="5" spans="1:6" ht="13.5" x14ac:dyDescent="0.25">
      <c r="A5" s="91" t="s">
        <v>11</v>
      </c>
      <c r="B5" s="87">
        <v>-29253998.23475432</v>
      </c>
      <c r="C5" s="87">
        <v>-7405998.0844755862</v>
      </c>
      <c r="D5" s="87">
        <v>-6956982.7671223972</v>
      </c>
      <c r="E5" s="87">
        <v>-7083031.3831563424</v>
      </c>
      <c r="F5" s="87">
        <v>-7807985.9999999991</v>
      </c>
    </row>
    <row r="6" spans="1:6" ht="13.5" x14ac:dyDescent="0.25">
      <c r="A6" s="90" t="s">
        <v>23</v>
      </c>
      <c r="B6" s="86">
        <v>13684001.76524568</v>
      </c>
      <c r="C6" s="86">
        <v>3043001.9155244101</v>
      </c>
      <c r="D6" s="86">
        <v>3388017.2328476049</v>
      </c>
      <c r="E6" s="86">
        <v>3995968.9539364558</v>
      </c>
      <c r="F6" s="86">
        <v>3257013.6629372044</v>
      </c>
    </row>
    <row r="7" spans="1:6" ht="13.5" x14ac:dyDescent="0.25">
      <c r="A7" s="91" t="s">
        <v>12</v>
      </c>
      <c r="B7" s="87">
        <v>-3797000</v>
      </c>
      <c r="C7" s="87">
        <v>-967999.99999999977</v>
      </c>
      <c r="D7" s="87">
        <v>-882000.00001000008</v>
      </c>
      <c r="E7" s="87">
        <v>-903000.00317680743</v>
      </c>
      <c r="F7" s="87">
        <v>-1043999.9968131927</v>
      </c>
    </row>
    <row r="8" spans="1:6" ht="25.5" x14ac:dyDescent="0.25">
      <c r="A8" s="152" t="s">
        <v>253</v>
      </c>
      <c r="B8" s="230">
        <v>-100000</v>
      </c>
      <c r="C8" s="230">
        <v>-100000</v>
      </c>
      <c r="D8" s="230">
        <v>0</v>
      </c>
      <c r="E8" s="230">
        <v>0</v>
      </c>
      <c r="F8" s="230">
        <v>0</v>
      </c>
    </row>
    <row r="9" spans="1:6" ht="13.5" x14ac:dyDescent="0.25">
      <c r="A9" s="90" t="s">
        <v>13</v>
      </c>
      <c r="B9" s="110">
        <v>9787001.7652456798</v>
      </c>
      <c r="C9" s="110">
        <v>1975001.9155244103</v>
      </c>
      <c r="D9" s="110">
        <v>2506017.2328376048</v>
      </c>
      <c r="E9" s="110">
        <v>3092968.9507596483</v>
      </c>
      <c r="F9" s="110">
        <v>2213013.6661240114</v>
      </c>
    </row>
    <row r="10" spans="1:6" ht="25.5" x14ac:dyDescent="0.2">
      <c r="A10" s="114" t="s">
        <v>5</v>
      </c>
      <c r="B10" s="119">
        <v>589000</v>
      </c>
      <c r="C10" s="119">
        <v>154000.00000000006</v>
      </c>
      <c r="D10" s="119">
        <v>133999.9999899996</v>
      </c>
      <c r="E10" s="119">
        <v>163999.49727695662</v>
      </c>
      <c r="F10" s="119">
        <v>137000.50273304372</v>
      </c>
    </row>
    <row r="11" spans="1:6" ht="13.5" x14ac:dyDescent="0.25">
      <c r="A11" s="92" t="s">
        <v>44</v>
      </c>
      <c r="B11" s="111">
        <v>2992.6881230486033</v>
      </c>
      <c r="C11" s="111">
        <v>-655998.94312827522</v>
      </c>
      <c r="D11" s="111">
        <v>28991.631186419443</v>
      </c>
      <c r="E11" s="111">
        <v>427999.80391490425</v>
      </c>
      <c r="F11" s="111">
        <v>202000.19615</v>
      </c>
    </row>
    <row r="12" spans="1:6" ht="13.5" x14ac:dyDescent="0.25">
      <c r="A12" s="93" t="s">
        <v>15</v>
      </c>
      <c r="B12" s="112">
        <v>10378994.453368729</v>
      </c>
      <c r="C12" s="138">
        <v>1473002.9723961351</v>
      </c>
      <c r="D12" s="138">
        <v>2669008.8640140239</v>
      </c>
      <c r="E12" s="138">
        <v>3684968.2519515092</v>
      </c>
      <c r="F12" s="112">
        <v>2552014.365007055</v>
      </c>
    </row>
    <row r="13" spans="1:6" ht="13.5" x14ac:dyDescent="0.25">
      <c r="A13" s="92" t="s">
        <v>16</v>
      </c>
      <c r="B13" s="168">
        <v>-3335000</v>
      </c>
      <c r="C13" s="149">
        <v>-718999.99999999977</v>
      </c>
      <c r="D13" s="149">
        <v>-770000.00000000012</v>
      </c>
      <c r="E13" s="168">
        <v>-1034999.9999999995</v>
      </c>
      <c r="F13" s="97">
        <v>-811000.00000000047</v>
      </c>
    </row>
    <row r="14" spans="1:6" ht="13.5" x14ac:dyDescent="0.25">
      <c r="A14" s="92" t="s">
        <v>17</v>
      </c>
      <c r="B14" s="139">
        <v>-350000</v>
      </c>
      <c r="C14" s="139">
        <v>-88999.999999999607</v>
      </c>
      <c r="D14" s="97">
        <v>-73000.000000000393</v>
      </c>
      <c r="E14" s="97">
        <v>-95000</v>
      </c>
      <c r="F14" s="97">
        <v>-93000</v>
      </c>
    </row>
    <row r="15" spans="1:6" ht="13.5" x14ac:dyDescent="0.25">
      <c r="A15" s="93" t="s">
        <v>18</v>
      </c>
      <c r="B15" s="112">
        <v>6693994.453368729</v>
      </c>
      <c r="C15" s="138">
        <v>665002.97239613568</v>
      </c>
      <c r="D15" s="138">
        <v>1826008.8640140234</v>
      </c>
      <c r="E15" s="112">
        <v>2554968.2519515096</v>
      </c>
      <c r="F15" s="96">
        <v>1648014.3650070545</v>
      </c>
    </row>
    <row r="16" spans="1:6" ht="6" customHeight="1" thickBot="1" x14ac:dyDescent="0.3">
      <c r="A16" s="140"/>
      <c r="B16" s="141"/>
      <c r="C16" s="141"/>
      <c r="D16" s="141"/>
      <c r="E16" s="141"/>
      <c r="F16" s="141"/>
    </row>
    <row r="17" spans="1:6" ht="14.25" thickBot="1" x14ac:dyDescent="0.3">
      <c r="A17" s="142" t="s">
        <v>19</v>
      </c>
      <c r="B17" s="143">
        <v>0.68130789125609759</v>
      </c>
      <c r="C17" s="143">
        <v>0.70877577610064013</v>
      </c>
      <c r="D17" s="143">
        <v>0.67249712587168398</v>
      </c>
      <c r="E17" s="143">
        <v>0.63932044116310371</v>
      </c>
      <c r="F17" s="144">
        <v>0.70564719727495862</v>
      </c>
    </row>
  </sheetData>
  <pageMargins left="0.7" right="0.7" top="0.75" bottom="0.75" header="0.3" footer="0.3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5"/>
  <sheetViews>
    <sheetView showGridLines="0" tabSelected="1" topLeftCell="A237" zoomScaleNormal="100" workbookViewId="0">
      <selection activeCell="E360" sqref="E360"/>
    </sheetView>
  </sheetViews>
  <sheetFormatPr baseColWidth="10" defaultRowHeight="13.5" x14ac:dyDescent="0.25"/>
  <cols>
    <col min="1" max="1" width="48" style="8" customWidth="1"/>
    <col min="2" max="6" width="12.5" style="12" customWidth="1"/>
  </cols>
  <sheetData>
    <row r="2" spans="1:6" x14ac:dyDescent="0.25">
      <c r="A2" s="24" t="s">
        <v>42</v>
      </c>
      <c r="B2" s="88" t="s">
        <v>247</v>
      </c>
      <c r="C2" s="88" t="s">
        <v>248</v>
      </c>
      <c r="D2" s="88" t="s">
        <v>249</v>
      </c>
      <c r="E2" s="88" t="s">
        <v>250</v>
      </c>
      <c r="F2" s="88" t="s">
        <v>251</v>
      </c>
    </row>
    <row r="3" spans="1:6" x14ac:dyDescent="0.25">
      <c r="A3" s="226" t="s">
        <v>205</v>
      </c>
      <c r="B3" s="2"/>
      <c r="C3" s="2"/>
      <c r="D3" s="2"/>
      <c r="E3" s="2"/>
      <c r="F3" s="2"/>
    </row>
    <row r="4" spans="1:6" x14ac:dyDescent="0.25">
      <c r="A4" s="100" t="s">
        <v>20</v>
      </c>
      <c r="B4" s="102">
        <v>30552051.898148831</v>
      </c>
      <c r="C4" s="102">
        <v>7680509.9218587205</v>
      </c>
      <c r="D4" s="102">
        <v>7582340.0477417922</v>
      </c>
      <c r="E4" s="102">
        <v>7718572.9961235933</v>
      </c>
      <c r="F4" s="102">
        <v>7570628.9324247185</v>
      </c>
    </row>
    <row r="5" spans="1:6" x14ac:dyDescent="0.25">
      <c r="A5" s="106" t="s">
        <v>11</v>
      </c>
      <c r="B5" s="107">
        <v>-19460343.380963512</v>
      </c>
      <c r="C5" s="107">
        <v>-5048695.1388263181</v>
      </c>
      <c r="D5" s="107">
        <v>-4700852.6417638017</v>
      </c>
      <c r="E5" s="107">
        <v>-4636434.2433053814</v>
      </c>
      <c r="F5" s="107">
        <v>-5074361.3570680134</v>
      </c>
    </row>
    <row r="6" spans="1:6" x14ac:dyDescent="0.25">
      <c r="A6" s="100" t="s">
        <v>23</v>
      </c>
      <c r="B6" s="102">
        <v>11091708.517185317</v>
      </c>
      <c r="C6" s="102">
        <v>2631814.7830324024</v>
      </c>
      <c r="D6" s="102">
        <v>2881487.4059779905</v>
      </c>
      <c r="E6" s="102">
        <v>3082138.7528182119</v>
      </c>
      <c r="F6" s="102">
        <v>2496267.5753567046</v>
      </c>
    </row>
    <row r="7" spans="1:6" x14ac:dyDescent="0.25">
      <c r="A7" s="106" t="s">
        <v>12</v>
      </c>
      <c r="B7" s="107">
        <v>-3533123.5302376128</v>
      </c>
      <c r="C7" s="107">
        <v>-881666.52005546005</v>
      </c>
      <c r="D7" s="107">
        <v>-836731.77836455964</v>
      </c>
      <c r="E7" s="107">
        <v>-864613.08697539731</v>
      </c>
      <c r="F7" s="107">
        <v>-950112.14484219591</v>
      </c>
    </row>
    <row r="8" spans="1:6" x14ac:dyDescent="0.25">
      <c r="A8" s="100" t="s">
        <v>13</v>
      </c>
      <c r="B8" s="102">
        <v>7558584.986947705</v>
      </c>
      <c r="C8" s="102">
        <v>1750148.2629769426</v>
      </c>
      <c r="D8" s="102">
        <v>2044755.6276134308</v>
      </c>
      <c r="E8" s="102">
        <v>2217525.6658428144</v>
      </c>
      <c r="F8" s="102">
        <v>1546155.4305145091</v>
      </c>
    </row>
    <row r="9" spans="1:6" x14ac:dyDescent="0.25">
      <c r="A9" s="106" t="s">
        <v>35</v>
      </c>
      <c r="B9" s="107">
        <v>509111.71203692339</v>
      </c>
      <c r="C9" s="107">
        <v>138134.20187836981</v>
      </c>
      <c r="D9" s="107">
        <v>117232.45456748134</v>
      </c>
      <c r="E9" s="107">
        <v>139230.73202161666</v>
      </c>
      <c r="F9" s="107">
        <v>114514.32356945546</v>
      </c>
    </row>
    <row r="10" spans="1:6" x14ac:dyDescent="0.25">
      <c r="A10" s="78" t="s">
        <v>14</v>
      </c>
      <c r="B10" s="107">
        <v>1098.7956127385919</v>
      </c>
      <c r="C10" s="107">
        <v>-7673.105096668538</v>
      </c>
      <c r="D10" s="107">
        <v>20359.873710184405</v>
      </c>
      <c r="E10" s="107">
        <v>-1781.6326994202827</v>
      </c>
      <c r="F10" s="107">
        <v>-9806.3403013569932</v>
      </c>
    </row>
    <row r="11" spans="1:6" x14ac:dyDescent="0.25">
      <c r="A11" s="100" t="s">
        <v>25</v>
      </c>
      <c r="B11" s="102">
        <v>8068795.494597367</v>
      </c>
      <c r="C11" s="102">
        <v>1880609.3597586439</v>
      </c>
      <c r="D11" s="102">
        <v>2182347.9558910965</v>
      </c>
      <c r="E11" s="102">
        <v>2354974.7651650109</v>
      </c>
      <c r="F11" s="102">
        <v>1650863.4137826075</v>
      </c>
    </row>
    <row r="12" spans="1:6" ht="6.75" customHeight="1" x14ac:dyDescent="0.25">
      <c r="A12" s="16"/>
      <c r="B12" s="117"/>
      <c r="C12" s="117"/>
      <c r="D12" s="117"/>
      <c r="E12" s="117"/>
      <c r="F12" s="117"/>
    </row>
    <row r="13" spans="1:6" x14ac:dyDescent="0.25">
      <c r="A13" s="106" t="s">
        <v>252</v>
      </c>
      <c r="B13" s="136">
        <v>48369855.01008895</v>
      </c>
      <c r="C13" s="136">
        <v>48369855.01008895</v>
      </c>
      <c r="D13" s="99">
        <v>48369544.854157284</v>
      </c>
      <c r="E13" s="99">
        <v>48288550.097611748</v>
      </c>
      <c r="F13" s="99">
        <v>47677298.922056779</v>
      </c>
    </row>
    <row r="14" spans="1:6" x14ac:dyDescent="0.25">
      <c r="A14" s="106"/>
      <c r="B14" s="99"/>
      <c r="C14" s="99"/>
      <c r="D14" s="99"/>
      <c r="E14" s="99"/>
      <c r="F14" s="99"/>
    </row>
    <row r="15" spans="1:6" x14ac:dyDescent="0.25">
      <c r="A15" s="24" t="s">
        <v>42</v>
      </c>
      <c r="B15" s="88" t="s">
        <v>247</v>
      </c>
      <c r="C15" s="88" t="s">
        <v>248</v>
      </c>
      <c r="D15" s="88" t="s">
        <v>249</v>
      </c>
      <c r="E15" s="88" t="s">
        <v>250</v>
      </c>
      <c r="F15" s="88" t="s">
        <v>251</v>
      </c>
    </row>
    <row r="16" spans="1:6" x14ac:dyDescent="0.25">
      <c r="A16" s="226" t="s">
        <v>242</v>
      </c>
      <c r="B16" s="2"/>
      <c r="C16" s="2"/>
      <c r="D16" s="2"/>
      <c r="E16" s="2"/>
      <c r="F16" s="2"/>
    </row>
    <row r="17" spans="1:6" x14ac:dyDescent="0.25">
      <c r="A17" s="100" t="s">
        <v>20</v>
      </c>
      <c r="B17" s="102">
        <v>30521460.89815883</v>
      </c>
      <c r="C17" s="102">
        <v>7685382.6953587206</v>
      </c>
      <c r="D17" s="102">
        <v>7580031.0477417922</v>
      </c>
      <c r="E17" s="102">
        <v>7712975.8413429931</v>
      </c>
      <c r="F17" s="102">
        <v>7543071.3137153182</v>
      </c>
    </row>
    <row r="18" spans="1:6" x14ac:dyDescent="0.25">
      <c r="A18" s="106" t="s">
        <v>11</v>
      </c>
      <c r="B18" s="107">
        <v>-19460343.380963512</v>
      </c>
      <c r="C18" s="107">
        <v>-5048695.1388263181</v>
      </c>
      <c r="D18" s="107">
        <v>-4700852.6417638017</v>
      </c>
      <c r="E18" s="107">
        <v>-4636434.2433053814</v>
      </c>
      <c r="F18" s="107">
        <v>-5074361.3570680134</v>
      </c>
    </row>
    <row r="19" spans="1:6" x14ac:dyDescent="0.25">
      <c r="A19" s="100" t="s">
        <v>23</v>
      </c>
      <c r="B19" s="102">
        <v>11061117.517195318</v>
      </c>
      <c r="C19" s="102">
        <v>2636687.5565324025</v>
      </c>
      <c r="D19" s="102">
        <v>2879178.4059779905</v>
      </c>
      <c r="E19" s="102">
        <v>3076541.5980376117</v>
      </c>
      <c r="F19" s="102">
        <v>2468709.9566473048</v>
      </c>
    </row>
    <row r="20" spans="1:6" x14ac:dyDescent="0.25">
      <c r="A20" s="106" t="s">
        <v>12</v>
      </c>
      <c r="B20" s="107">
        <v>-3533123.5302376128</v>
      </c>
      <c r="C20" s="107">
        <v>-881666.52005546005</v>
      </c>
      <c r="D20" s="107">
        <v>-836731.77836455964</v>
      </c>
      <c r="E20" s="107">
        <v>-864613.08697539731</v>
      </c>
      <c r="F20" s="107">
        <v>-950112.14484219591</v>
      </c>
    </row>
    <row r="21" spans="1:6" x14ac:dyDescent="0.25">
      <c r="A21" s="100" t="s">
        <v>13</v>
      </c>
      <c r="B21" s="102">
        <v>7527993.9869577046</v>
      </c>
      <c r="C21" s="102">
        <v>1755021.0364769425</v>
      </c>
      <c r="D21" s="102">
        <v>2042446.6276134308</v>
      </c>
      <c r="E21" s="102">
        <v>2211928.5110622142</v>
      </c>
      <c r="F21" s="102">
        <v>1518597.811805109</v>
      </c>
    </row>
    <row r="22" spans="1:6" x14ac:dyDescent="0.25">
      <c r="A22" s="106" t="s">
        <v>35</v>
      </c>
      <c r="B22" s="107">
        <v>509111.71203692339</v>
      </c>
      <c r="C22" s="107">
        <v>138134.20187836981</v>
      </c>
      <c r="D22" s="107">
        <v>117232.45456748134</v>
      </c>
      <c r="E22" s="107">
        <v>139230.73202161666</v>
      </c>
      <c r="F22" s="107">
        <v>114514.32356945546</v>
      </c>
    </row>
    <row r="23" spans="1:6" x14ac:dyDescent="0.25">
      <c r="A23" s="78" t="s">
        <v>14</v>
      </c>
      <c r="B23" s="107">
        <v>1098.7956127385919</v>
      </c>
      <c r="C23" s="107">
        <v>-7673.105096668538</v>
      </c>
      <c r="D23" s="107">
        <v>20359.873710184405</v>
      </c>
      <c r="E23" s="107">
        <v>-1781.6326994202827</v>
      </c>
      <c r="F23" s="107">
        <v>-9806.3403013569932</v>
      </c>
    </row>
    <row r="24" spans="1:6" x14ac:dyDescent="0.25">
      <c r="A24" s="100" t="s">
        <v>25</v>
      </c>
      <c r="B24" s="102">
        <v>8038204.4946073666</v>
      </c>
      <c r="C24" s="102">
        <v>1885482.1332586438</v>
      </c>
      <c r="D24" s="102">
        <v>2180038.9558910965</v>
      </c>
      <c r="E24" s="102">
        <v>2349377.6103844107</v>
      </c>
      <c r="F24" s="102">
        <v>1623305.7950732075</v>
      </c>
    </row>
    <row r="25" spans="1:6" ht="6.75" customHeight="1" x14ac:dyDescent="0.25">
      <c r="A25" s="16"/>
      <c r="B25" s="117"/>
      <c r="C25" s="117"/>
      <c r="D25" s="117"/>
      <c r="E25" s="117"/>
      <c r="F25" s="117"/>
    </row>
    <row r="26" spans="1:6" x14ac:dyDescent="0.25">
      <c r="A26" s="106" t="s">
        <v>252</v>
      </c>
      <c r="B26" s="136">
        <v>48369855.01008895</v>
      </c>
      <c r="C26" s="136">
        <v>48369855.01008895</v>
      </c>
      <c r="D26" s="99">
        <v>48369544.854157284</v>
      </c>
      <c r="E26" s="99">
        <v>48288550.097611748</v>
      </c>
      <c r="F26" s="99">
        <v>47677298.922056779</v>
      </c>
    </row>
    <row r="27" spans="1:6" x14ac:dyDescent="0.25">
      <c r="A27" s="7"/>
      <c r="B27" s="118"/>
      <c r="C27" s="118"/>
      <c r="D27" s="118"/>
      <c r="E27" s="118"/>
      <c r="F27" s="118"/>
    </row>
    <row r="28" spans="1:6" x14ac:dyDescent="0.25">
      <c r="A28" s="24" t="s">
        <v>42</v>
      </c>
      <c r="B28" s="88" t="s">
        <v>247</v>
      </c>
      <c r="C28" s="88" t="s">
        <v>248</v>
      </c>
      <c r="D28" s="88" t="s">
        <v>249</v>
      </c>
      <c r="E28" s="88" t="s">
        <v>250</v>
      </c>
      <c r="F28" s="88" t="s">
        <v>251</v>
      </c>
    </row>
    <row r="29" spans="1:6" x14ac:dyDescent="0.25">
      <c r="A29" s="100" t="s">
        <v>80</v>
      </c>
      <c r="B29" s="2"/>
      <c r="C29" s="2"/>
      <c r="D29" s="2"/>
      <c r="E29" s="2"/>
      <c r="F29" s="2"/>
    </row>
    <row r="30" spans="1:6" x14ac:dyDescent="0.25">
      <c r="A30" s="100" t="s">
        <v>20</v>
      </c>
      <c r="B30" s="102">
        <v>15796781.414657356</v>
      </c>
      <c r="C30" s="102">
        <v>3904504.4831730262</v>
      </c>
      <c r="D30" s="102">
        <v>3919590.2863838044</v>
      </c>
      <c r="E30" s="102">
        <v>3982097.9615995255</v>
      </c>
      <c r="F30" s="102">
        <v>3990588.6835009987</v>
      </c>
    </row>
    <row r="31" spans="1:6" x14ac:dyDescent="0.25">
      <c r="A31" s="106" t="s">
        <v>11</v>
      </c>
      <c r="B31" s="107">
        <v>-10392638.945490113</v>
      </c>
      <c r="C31" s="107">
        <v>-2713426.7371941209</v>
      </c>
      <c r="D31" s="107">
        <v>-2525904.0051846965</v>
      </c>
      <c r="E31" s="107">
        <v>-2397969.9894775394</v>
      </c>
      <c r="F31" s="107">
        <v>-2755338.2136337589</v>
      </c>
    </row>
    <row r="32" spans="1:6" x14ac:dyDescent="0.25">
      <c r="A32" s="100" t="s">
        <v>23</v>
      </c>
      <c r="B32" s="102">
        <v>5404142.4691672446</v>
      </c>
      <c r="C32" s="102">
        <v>1191077.7459789056</v>
      </c>
      <c r="D32" s="102">
        <v>1393686.2811991079</v>
      </c>
      <c r="E32" s="102">
        <v>1584127.9721219859</v>
      </c>
      <c r="F32" s="102">
        <v>1235250.4698672399</v>
      </c>
    </row>
    <row r="33" spans="1:6" x14ac:dyDescent="0.25">
      <c r="A33" s="106" t="s">
        <v>12</v>
      </c>
      <c r="B33" s="107">
        <v>-1812312.8704077154</v>
      </c>
      <c r="C33" s="107">
        <v>-470535.58542922523</v>
      </c>
      <c r="D33" s="107">
        <v>-419108.96849336301</v>
      </c>
      <c r="E33" s="107">
        <v>-432603.01045613515</v>
      </c>
      <c r="F33" s="107">
        <v>-490065.30602899205</v>
      </c>
    </row>
    <row r="34" spans="1:6" x14ac:dyDescent="0.25">
      <c r="A34" s="100" t="s">
        <v>13</v>
      </c>
      <c r="B34" s="102">
        <v>3591829.5987595287</v>
      </c>
      <c r="C34" s="102">
        <v>720542.16054968024</v>
      </c>
      <c r="D34" s="102">
        <v>974577.31270574487</v>
      </c>
      <c r="E34" s="102">
        <v>1151524.9616658508</v>
      </c>
      <c r="F34" s="102">
        <v>745185.16383824777</v>
      </c>
    </row>
    <row r="35" spans="1:6" x14ac:dyDescent="0.25">
      <c r="A35" s="106" t="s">
        <v>35</v>
      </c>
      <c r="B35" s="107">
        <v>49845.822321232437</v>
      </c>
      <c r="C35" s="107">
        <v>21699.523724522034</v>
      </c>
      <c r="D35" s="107">
        <v>14056.574584569356</v>
      </c>
      <c r="E35" s="107">
        <v>8756.1941789953507</v>
      </c>
      <c r="F35" s="107">
        <v>5333.5298331456816</v>
      </c>
    </row>
    <row r="36" spans="1:6" x14ac:dyDescent="0.25">
      <c r="A36" s="78" t="s">
        <v>14</v>
      </c>
      <c r="B36" s="107">
        <v>-33881.101398136401</v>
      </c>
      <c r="C36" s="107">
        <v>-7450.8444698469339</v>
      </c>
      <c r="D36" s="107">
        <v>-7174.2200634783767</v>
      </c>
      <c r="E36" s="107">
        <v>-4306.8545464001309</v>
      </c>
      <c r="F36" s="107">
        <v>-14949.18231841096</v>
      </c>
    </row>
    <row r="37" spans="1:6" x14ac:dyDescent="0.25">
      <c r="A37" s="100" t="s">
        <v>25</v>
      </c>
      <c r="B37" s="102">
        <v>3607794.3196826247</v>
      </c>
      <c r="C37" s="102">
        <v>734790.83980435529</v>
      </c>
      <c r="D37" s="102">
        <v>981459.66722683585</v>
      </c>
      <c r="E37" s="102">
        <v>1155974.301298446</v>
      </c>
      <c r="F37" s="102">
        <v>735569.51135298249</v>
      </c>
    </row>
    <row r="38" spans="1:6" x14ac:dyDescent="0.25">
      <c r="A38" s="106" t="s">
        <v>246</v>
      </c>
      <c r="B38" s="107">
        <v>-272996.90052322438</v>
      </c>
      <c r="C38" s="107">
        <v>-59842.403857903671</v>
      </c>
      <c r="D38" s="107">
        <v>-70923.961876944988</v>
      </c>
      <c r="E38" s="107">
        <v>-72368.02289447654</v>
      </c>
      <c r="F38" s="107">
        <v>-69862.511893891497</v>
      </c>
    </row>
    <row r="39" spans="1:6" x14ac:dyDescent="0.25">
      <c r="A39" s="100" t="s">
        <v>60</v>
      </c>
      <c r="B39" s="102">
        <v>3334797.4191594003</v>
      </c>
      <c r="C39" s="102">
        <v>674948.43594645162</v>
      </c>
      <c r="D39" s="102">
        <v>910535.70534989086</v>
      </c>
      <c r="E39" s="102">
        <v>1083606.2784039695</v>
      </c>
      <c r="F39" s="102">
        <v>665706.99945909099</v>
      </c>
    </row>
    <row r="40" spans="1:6" ht="6.75" customHeight="1" x14ac:dyDescent="0.25">
      <c r="A40" s="16"/>
      <c r="B40" s="117"/>
      <c r="C40" s="117"/>
      <c r="D40" s="117"/>
      <c r="E40" s="117"/>
      <c r="F40" s="117"/>
    </row>
    <row r="41" spans="1:6" x14ac:dyDescent="0.25">
      <c r="A41" s="106" t="s">
        <v>252</v>
      </c>
      <c r="B41" s="136">
        <v>22678664.17757377</v>
      </c>
      <c r="C41" s="136">
        <v>22678664.17757377</v>
      </c>
      <c r="D41" s="99">
        <v>22624063.720180281</v>
      </c>
      <c r="E41" s="99">
        <v>22612658.696838334</v>
      </c>
      <c r="F41" s="99">
        <v>22634473.882096674</v>
      </c>
    </row>
    <row r="42" spans="1:6" x14ac:dyDescent="0.25">
      <c r="A42" s="106"/>
      <c r="B42" s="99"/>
      <c r="C42" s="99"/>
      <c r="D42" s="99"/>
      <c r="E42" s="99"/>
      <c r="F42" s="99"/>
    </row>
    <row r="43" spans="1:6" x14ac:dyDescent="0.25">
      <c r="A43" s="24" t="s">
        <v>42</v>
      </c>
      <c r="B43" s="88" t="s">
        <v>247</v>
      </c>
      <c r="C43" s="88" t="s">
        <v>248</v>
      </c>
      <c r="D43" s="88" t="s">
        <v>249</v>
      </c>
      <c r="E43" s="88" t="s">
        <v>250</v>
      </c>
      <c r="F43" s="88" t="s">
        <v>251</v>
      </c>
    </row>
    <row r="44" spans="1:6" x14ac:dyDescent="0.25">
      <c r="A44" s="100" t="s">
        <v>84</v>
      </c>
      <c r="B44" s="2"/>
      <c r="C44" s="2"/>
      <c r="D44" s="2"/>
      <c r="E44" s="2"/>
      <c r="F44" s="2"/>
    </row>
    <row r="45" spans="1:6" x14ac:dyDescent="0.25">
      <c r="A45" s="100" t="s">
        <v>20</v>
      </c>
      <c r="B45" s="102">
        <v>15226193.503080307</v>
      </c>
      <c r="C45" s="102">
        <v>3782407.326759215</v>
      </c>
      <c r="D45" s="102">
        <v>3780869.1623341246</v>
      </c>
      <c r="E45" s="102">
        <v>3841963.8195776199</v>
      </c>
      <c r="F45" s="102">
        <v>3820953.1944093471</v>
      </c>
    </row>
    <row r="46" spans="1:6" x14ac:dyDescent="0.25">
      <c r="A46" s="106" t="s">
        <v>11</v>
      </c>
      <c r="B46" s="107">
        <v>-10126115.397293953</v>
      </c>
      <c r="C46" s="107">
        <v>-2645648.6666093431</v>
      </c>
      <c r="D46" s="107">
        <v>-2459245.3473897963</v>
      </c>
      <c r="E46" s="107">
        <v>-2336072.6946265707</v>
      </c>
      <c r="F46" s="107">
        <v>-2685148.6886682408</v>
      </c>
    </row>
    <row r="47" spans="1:6" x14ac:dyDescent="0.25">
      <c r="A47" s="100" t="s">
        <v>23</v>
      </c>
      <c r="B47" s="102">
        <v>5100078.1057863533</v>
      </c>
      <c r="C47" s="102">
        <v>1136758.6601498718</v>
      </c>
      <c r="D47" s="102">
        <v>1321623.8149443283</v>
      </c>
      <c r="E47" s="102">
        <v>1505891.1249510492</v>
      </c>
      <c r="F47" s="102">
        <v>1135804.5057411063</v>
      </c>
    </row>
    <row r="48" spans="1:6" x14ac:dyDescent="0.25">
      <c r="A48" s="106" t="s">
        <v>12</v>
      </c>
      <c r="B48" s="107">
        <v>-1810954.8390233822</v>
      </c>
      <c r="C48" s="107">
        <v>-470919.15694142866</v>
      </c>
      <c r="D48" s="107">
        <v>-420075.78730586177</v>
      </c>
      <c r="E48" s="107">
        <v>-432184.24583327502</v>
      </c>
      <c r="F48" s="107">
        <v>-487775.64894281665</v>
      </c>
    </row>
    <row r="49" spans="1:6" x14ac:dyDescent="0.25">
      <c r="A49" s="100" t="s">
        <v>13</v>
      </c>
      <c r="B49" s="102">
        <v>3289123.2667629709</v>
      </c>
      <c r="C49" s="102">
        <v>665839.50320844317</v>
      </c>
      <c r="D49" s="102">
        <v>901548.02763846656</v>
      </c>
      <c r="E49" s="102">
        <v>1073706.8791177743</v>
      </c>
      <c r="F49" s="102">
        <v>648028.85679828969</v>
      </c>
    </row>
    <row r="50" spans="1:6" x14ac:dyDescent="0.25">
      <c r="A50" s="106" t="s">
        <v>35</v>
      </c>
      <c r="B50" s="107">
        <v>48826.089067899098</v>
      </c>
      <c r="C50" s="107">
        <v>21442.464324522036</v>
      </c>
      <c r="D50" s="107">
        <v>13804.599308236024</v>
      </c>
      <c r="E50" s="107">
        <v>8512.4840886620186</v>
      </c>
      <c r="F50" s="107">
        <v>5066.5413464790154</v>
      </c>
    </row>
    <row r="51" spans="1:6" x14ac:dyDescent="0.25">
      <c r="A51" s="78" t="s">
        <v>14</v>
      </c>
      <c r="B51" s="107">
        <v>-33742.936661469728</v>
      </c>
      <c r="C51" s="107">
        <v>-7460.7580865136006</v>
      </c>
      <c r="D51" s="107">
        <v>-7125.9215968117105</v>
      </c>
      <c r="E51" s="107">
        <v>-4210.2395830667974</v>
      </c>
      <c r="F51" s="107">
        <v>-14946.017395077628</v>
      </c>
    </row>
    <row r="52" spans="1:6" x14ac:dyDescent="0.25">
      <c r="A52" s="100" t="s">
        <v>25</v>
      </c>
      <c r="B52" s="102">
        <v>3304206.4191694004</v>
      </c>
      <c r="C52" s="102">
        <v>679821.20944645163</v>
      </c>
      <c r="D52" s="102">
        <v>908226.70534989086</v>
      </c>
      <c r="E52" s="102">
        <v>1078009.1236233695</v>
      </c>
      <c r="F52" s="102">
        <v>638149.38074969104</v>
      </c>
    </row>
    <row r="53" spans="1:6" ht="6.75" customHeight="1" x14ac:dyDescent="0.25">
      <c r="A53" s="16"/>
      <c r="B53" s="117"/>
      <c r="C53" s="117"/>
      <c r="D53" s="117"/>
      <c r="E53" s="117"/>
      <c r="F53" s="117"/>
    </row>
    <row r="54" spans="1:6" x14ac:dyDescent="0.25">
      <c r="A54" s="106" t="s">
        <v>252</v>
      </c>
      <c r="B54" s="136">
        <v>22678664.17757377</v>
      </c>
      <c r="C54" s="136">
        <v>22678664.17757377</v>
      </c>
      <c r="D54" s="99">
        <v>22624063.720180281</v>
      </c>
      <c r="E54" s="99">
        <v>22612658.696838334</v>
      </c>
      <c r="F54" s="99">
        <v>22634473.882096674</v>
      </c>
    </row>
    <row r="55" spans="1:6" x14ac:dyDescent="0.25">
      <c r="A55" s="7"/>
      <c r="B55" s="118"/>
      <c r="C55" s="118"/>
      <c r="D55" s="118"/>
      <c r="E55" s="118"/>
      <c r="F55" s="118"/>
    </row>
    <row r="56" spans="1:6" x14ac:dyDescent="0.25">
      <c r="A56" s="24" t="s">
        <v>42</v>
      </c>
      <c r="B56" s="88" t="s">
        <v>247</v>
      </c>
      <c r="C56" s="88" t="s">
        <v>248</v>
      </c>
      <c r="D56" s="88" t="s">
        <v>249</v>
      </c>
      <c r="E56" s="88" t="s">
        <v>250</v>
      </c>
      <c r="F56" s="88" t="s">
        <v>251</v>
      </c>
    </row>
    <row r="57" spans="1:6" x14ac:dyDescent="0.25">
      <c r="A57" s="106" t="s">
        <v>79</v>
      </c>
      <c r="B57" s="15"/>
      <c r="C57" s="15"/>
      <c r="D57" s="15"/>
      <c r="E57" s="15"/>
      <c r="F57" s="15"/>
    </row>
    <row r="58" spans="1:6" x14ac:dyDescent="0.25">
      <c r="A58" s="100" t="s">
        <v>20</v>
      </c>
      <c r="B58" s="102">
        <v>6566006.6274716742</v>
      </c>
      <c r="C58" s="102">
        <v>1607952.158532805</v>
      </c>
      <c r="D58" s="102">
        <v>1649044.9092000837</v>
      </c>
      <c r="E58" s="102">
        <v>1662811.3840482377</v>
      </c>
      <c r="F58" s="102">
        <v>1646198.1756905483</v>
      </c>
    </row>
    <row r="59" spans="1:6" x14ac:dyDescent="0.25">
      <c r="A59" s="104" t="s">
        <v>21</v>
      </c>
      <c r="B59" s="105">
        <v>3773052.2268711468</v>
      </c>
      <c r="C59" s="105">
        <v>951339.55749748007</v>
      </c>
      <c r="D59" s="105">
        <v>958987.32012844505</v>
      </c>
      <c r="E59" s="105">
        <v>929127.5477029141</v>
      </c>
      <c r="F59" s="105">
        <v>933597.80154230783</v>
      </c>
    </row>
    <row r="60" spans="1:6" x14ac:dyDescent="0.25">
      <c r="A60" s="104" t="s">
        <v>22</v>
      </c>
      <c r="B60" s="105">
        <v>2792954.4006005274</v>
      </c>
      <c r="C60" s="105">
        <v>656612.60103532497</v>
      </c>
      <c r="D60" s="105">
        <v>690057.58907163865</v>
      </c>
      <c r="E60" s="105">
        <v>733683.83634532359</v>
      </c>
      <c r="F60" s="105">
        <v>712600.37414824043</v>
      </c>
    </row>
    <row r="61" spans="1:6" x14ac:dyDescent="0.25">
      <c r="A61" s="106" t="s">
        <v>11</v>
      </c>
      <c r="B61" s="107">
        <v>-4640700.3543497259</v>
      </c>
      <c r="C61" s="107">
        <v>-1207375.8103699475</v>
      </c>
      <c r="D61" s="107">
        <v>-1172349.8201198163</v>
      </c>
      <c r="E61" s="107">
        <v>-1097320.15147246</v>
      </c>
      <c r="F61" s="107">
        <v>-1163654.5723875035</v>
      </c>
    </row>
    <row r="62" spans="1:6" x14ac:dyDescent="0.25">
      <c r="A62" s="100" t="s">
        <v>23</v>
      </c>
      <c r="B62" s="102">
        <v>1925306.2731219484</v>
      </c>
      <c r="C62" s="102">
        <v>400576.34816285758</v>
      </c>
      <c r="D62" s="102">
        <v>476695.08908026735</v>
      </c>
      <c r="E62" s="102">
        <v>565491.23257577769</v>
      </c>
      <c r="F62" s="102">
        <v>482543.6033030448</v>
      </c>
    </row>
    <row r="63" spans="1:6" x14ac:dyDescent="0.25">
      <c r="A63" s="106" t="s">
        <v>12</v>
      </c>
      <c r="B63" s="107">
        <v>-342682.80192088097</v>
      </c>
      <c r="C63" s="107">
        <v>-87789.415762661025</v>
      </c>
      <c r="D63" s="107">
        <v>-79044.869668219995</v>
      </c>
      <c r="E63" s="107">
        <v>-87257.993510000015</v>
      </c>
      <c r="F63" s="107">
        <v>-88590.522979999994</v>
      </c>
    </row>
    <row r="64" spans="1:6" x14ac:dyDescent="0.25">
      <c r="A64" s="100" t="s">
        <v>13</v>
      </c>
      <c r="B64" s="102">
        <v>1582623.4712010673</v>
      </c>
      <c r="C64" s="102">
        <v>312786.93240019656</v>
      </c>
      <c r="D64" s="102">
        <v>397650.21941204736</v>
      </c>
      <c r="E64" s="102">
        <v>478233.23906577769</v>
      </c>
      <c r="F64" s="102">
        <v>393953.08032304479</v>
      </c>
    </row>
    <row r="65" spans="1:6" x14ac:dyDescent="0.25">
      <c r="A65" s="106" t="s">
        <v>24</v>
      </c>
      <c r="B65" s="107">
        <v>3962.7129853400024</v>
      </c>
      <c r="C65" s="107">
        <v>1481.5931774600001</v>
      </c>
      <c r="D65" s="107">
        <v>841.75249592000091</v>
      </c>
      <c r="E65" s="107">
        <v>852.49976195999898</v>
      </c>
      <c r="F65" s="107">
        <v>786.86755000000005</v>
      </c>
    </row>
    <row r="66" spans="1:6" x14ac:dyDescent="0.25">
      <c r="A66" s="100" t="s">
        <v>25</v>
      </c>
      <c r="B66" s="102">
        <v>1586586.1841864074</v>
      </c>
      <c r="C66" s="102">
        <v>314268.52557765658</v>
      </c>
      <c r="D66" s="102">
        <v>398491.97190796735</v>
      </c>
      <c r="E66" s="102">
        <v>479085.73882773769</v>
      </c>
      <c r="F66" s="102">
        <v>394739.94787304482</v>
      </c>
    </row>
    <row r="67" spans="1:6" x14ac:dyDescent="0.25">
      <c r="A67" s="106" t="s">
        <v>246</v>
      </c>
      <c r="B67" s="107">
        <v>-158977.69537487626</v>
      </c>
      <c r="C67" s="107">
        <v>-33546.689942741417</v>
      </c>
      <c r="D67" s="107">
        <v>-40815.891949275625</v>
      </c>
      <c r="E67" s="107">
        <v>-42662.737577520486</v>
      </c>
      <c r="F67" s="107">
        <v>-41952.375905338209</v>
      </c>
    </row>
    <row r="68" spans="1:6" x14ac:dyDescent="0.25">
      <c r="A68" s="100" t="s">
        <v>26</v>
      </c>
      <c r="B68" s="102">
        <v>1427608.4888115311</v>
      </c>
      <c r="C68" s="102">
        <v>280721.83563491516</v>
      </c>
      <c r="D68" s="102">
        <v>357676.07995869173</v>
      </c>
      <c r="E68" s="102">
        <v>436423.0012502172</v>
      </c>
      <c r="F68" s="102">
        <v>352787.57196770661</v>
      </c>
    </row>
    <row r="69" spans="1:6" ht="6.75" customHeight="1" x14ac:dyDescent="0.25">
      <c r="A69" s="16"/>
      <c r="B69" s="117"/>
      <c r="C69" s="117"/>
      <c r="D69" s="117"/>
      <c r="E69" s="117"/>
      <c r="F69" s="117"/>
    </row>
    <row r="70" spans="1:6" x14ac:dyDescent="0.25">
      <c r="A70" s="106" t="s">
        <v>252</v>
      </c>
      <c r="B70" s="136">
        <v>8263507.6542806318</v>
      </c>
      <c r="C70" s="136">
        <v>8263507.6542806318</v>
      </c>
      <c r="D70" s="99">
        <v>8286966.105673898</v>
      </c>
      <c r="E70" s="99">
        <v>8300523.3751578797</v>
      </c>
      <c r="F70" s="99">
        <v>8329531.5922106821</v>
      </c>
    </row>
    <row r="71" spans="1:6" x14ac:dyDescent="0.25">
      <c r="A71" s="7"/>
    </row>
    <row r="72" spans="1:6" x14ac:dyDescent="0.25">
      <c r="A72" s="24" t="s">
        <v>42</v>
      </c>
      <c r="B72" s="88" t="s">
        <v>247</v>
      </c>
      <c r="C72" s="88" t="s">
        <v>248</v>
      </c>
      <c r="D72" s="88" t="s">
        <v>249</v>
      </c>
      <c r="E72" s="88" t="s">
        <v>250</v>
      </c>
      <c r="F72" s="88" t="s">
        <v>251</v>
      </c>
    </row>
    <row r="73" spans="1:6" x14ac:dyDescent="0.25">
      <c r="A73" s="106" t="s">
        <v>78</v>
      </c>
      <c r="B73" s="2"/>
      <c r="C73" s="2"/>
      <c r="D73" s="2"/>
      <c r="E73" s="2"/>
      <c r="F73" s="2"/>
    </row>
    <row r="74" spans="1:6" x14ac:dyDescent="0.25">
      <c r="A74" s="100" t="s">
        <v>20</v>
      </c>
      <c r="B74" s="102">
        <v>6596597.6274616746</v>
      </c>
      <c r="C74" s="102">
        <v>1603079.3850328051</v>
      </c>
      <c r="D74" s="102">
        <v>1651353.9092000837</v>
      </c>
      <c r="E74" s="102">
        <v>1668408.5388288377</v>
      </c>
      <c r="F74" s="102">
        <v>1673755.7943999483</v>
      </c>
    </row>
    <row r="75" spans="1:6" x14ac:dyDescent="0.25">
      <c r="A75" s="104" t="s">
        <v>21</v>
      </c>
      <c r="B75" s="105">
        <v>3803643.2268611467</v>
      </c>
      <c r="C75" s="105">
        <v>946466.78399748006</v>
      </c>
      <c r="D75" s="105">
        <v>961296.32012844505</v>
      </c>
      <c r="E75" s="105">
        <v>934724.70248351409</v>
      </c>
      <c r="F75" s="105">
        <v>961155.42025170778</v>
      </c>
    </row>
    <row r="76" spans="1:6" x14ac:dyDescent="0.25">
      <c r="A76" s="104" t="s">
        <v>22</v>
      </c>
      <c r="B76" s="105">
        <v>2792954.4006005274</v>
      </c>
      <c r="C76" s="105">
        <v>656612.60103532497</v>
      </c>
      <c r="D76" s="105">
        <v>690057.58907163865</v>
      </c>
      <c r="E76" s="105">
        <v>733683.83634532359</v>
      </c>
      <c r="F76" s="105">
        <v>712600.37414824043</v>
      </c>
    </row>
    <row r="77" spans="1:6" x14ac:dyDescent="0.25">
      <c r="A77" s="106" t="s">
        <v>11</v>
      </c>
      <c r="B77" s="107">
        <v>-4640700.3543497259</v>
      </c>
      <c r="C77" s="107">
        <v>-1207375.8103699475</v>
      </c>
      <c r="D77" s="107">
        <v>-1172349.8201198163</v>
      </c>
      <c r="E77" s="107">
        <v>-1097320.15147246</v>
      </c>
      <c r="F77" s="107">
        <v>-1163654.5723875035</v>
      </c>
    </row>
    <row r="78" spans="1:6" x14ac:dyDescent="0.25">
      <c r="A78" s="100" t="s">
        <v>23</v>
      </c>
      <c r="B78" s="102">
        <v>1955897.2731119483</v>
      </c>
      <c r="C78" s="102">
        <v>395703.57466285757</v>
      </c>
      <c r="D78" s="102">
        <v>479004.08908026735</v>
      </c>
      <c r="E78" s="102">
        <v>571088.38735637767</v>
      </c>
      <c r="F78" s="102">
        <v>510101.22201244481</v>
      </c>
    </row>
    <row r="79" spans="1:6" x14ac:dyDescent="0.25">
      <c r="A79" s="106" t="s">
        <v>12</v>
      </c>
      <c r="B79" s="107">
        <v>-342682.80192088097</v>
      </c>
      <c r="C79" s="107">
        <v>-87789.415762661025</v>
      </c>
      <c r="D79" s="107">
        <v>-79044.869668219995</v>
      </c>
      <c r="E79" s="107">
        <v>-87257.993510000015</v>
      </c>
      <c r="F79" s="107">
        <v>-88590.522979999994</v>
      </c>
    </row>
    <row r="80" spans="1:6" x14ac:dyDescent="0.25">
      <c r="A80" s="100" t="s">
        <v>13</v>
      </c>
      <c r="B80" s="102">
        <v>1613214.4711910672</v>
      </c>
      <c r="C80" s="102">
        <v>307914.15890019655</v>
      </c>
      <c r="D80" s="102">
        <v>399959.21941204736</v>
      </c>
      <c r="E80" s="102">
        <v>483830.39384637767</v>
      </c>
      <c r="F80" s="102">
        <v>421510.6990324448</v>
      </c>
    </row>
    <row r="81" spans="1:6" x14ac:dyDescent="0.25">
      <c r="A81" s="106" t="s">
        <v>24</v>
      </c>
      <c r="B81" s="107">
        <v>3962.7129853400024</v>
      </c>
      <c r="C81" s="107">
        <v>1481.5931774600001</v>
      </c>
      <c r="D81" s="107">
        <v>841.75249592000091</v>
      </c>
      <c r="E81" s="107">
        <v>852.49976195999898</v>
      </c>
      <c r="F81" s="107">
        <v>786.86755000000005</v>
      </c>
    </row>
    <row r="82" spans="1:6" x14ac:dyDescent="0.25">
      <c r="A82" s="100" t="s">
        <v>25</v>
      </c>
      <c r="B82" s="102">
        <v>1617177.1841764073</v>
      </c>
      <c r="C82" s="102">
        <v>309395.75207765657</v>
      </c>
      <c r="D82" s="102">
        <v>400800.97190796735</v>
      </c>
      <c r="E82" s="102">
        <v>484682.89360833768</v>
      </c>
      <c r="F82" s="102">
        <v>422297.56658244482</v>
      </c>
    </row>
    <row r="83" spans="1:6" x14ac:dyDescent="0.25">
      <c r="A83" s="106" t="s">
        <v>246</v>
      </c>
      <c r="B83" s="107">
        <v>-158977.69537487626</v>
      </c>
      <c r="C83" s="107">
        <v>-33546.689942741417</v>
      </c>
      <c r="D83" s="107">
        <v>-40815.891949275625</v>
      </c>
      <c r="E83" s="107">
        <v>-42662.737577520486</v>
      </c>
      <c r="F83" s="107">
        <v>-41952.375905338209</v>
      </c>
    </row>
    <row r="84" spans="1:6" x14ac:dyDescent="0.25">
      <c r="A84" s="100" t="s">
        <v>26</v>
      </c>
      <c r="B84" s="102">
        <v>1458199.488801531</v>
      </c>
      <c r="C84" s="102">
        <v>275849.06213491515</v>
      </c>
      <c r="D84" s="102">
        <v>359985.07995869173</v>
      </c>
      <c r="E84" s="102">
        <v>442020.15603081719</v>
      </c>
      <c r="F84" s="102">
        <v>380345.19067710661</v>
      </c>
    </row>
    <row r="85" spans="1:6" ht="6.75" customHeight="1" x14ac:dyDescent="0.25">
      <c r="A85" s="16"/>
      <c r="B85" s="117"/>
      <c r="C85" s="117"/>
      <c r="D85" s="117"/>
      <c r="E85" s="117"/>
      <c r="F85" s="117"/>
    </row>
    <row r="86" spans="1:6" x14ac:dyDescent="0.25">
      <c r="A86" s="106" t="s">
        <v>252</v>
      </c>
      <c r="B86" s="136">
        <v>8263507.6542806318</v>
      </c>
      <c r="C86" s="136">
        <v>8263507.6542806318</v>
      </c>
      <c r="D86" s="99">
        <v>8286966.105673898</v>
      </c>
      <c r="E86" s="99">
        <v>8300523.3751578797</v>
      </c>
      <c r="F86" s="99">
        <v>8329531.5922106821</v>
      </c>
    </row>
    <row r="87" spans="1:6" x14ac:dyDescent="0.25">
      <c r="A87" s="7"/>
    </row>
    <row r="88" spans="1:6" x14ac:dyDescent="0.25">
      <c r="A88" s="24" t="s">
        <v>42</v>
      </c>
      <c r="B88" s="88" t="s">
        <v>247</v>
      </c>
      <c r="C88" s="88" t="s">
        <v>248</v>
      </c>
      <c r="D88" s="88" t="s">
        <v>249</v>
      </c>
      <c r="E88" s="88" t="s">
        <v>250</v>
      </c>
      <c r="F88" s="88" t="s">
        <v>251</v>
      </c>
    </row>
    <row r="89" spans="1:6" x14ac:dyDescent="0.25">
      <c r="A89" s="106" t="s">
        <v>45</v>
      </c>
    </row>
    <row r="90" spans="1:6" x14ac:dyDescent="0.25">
      <c r="A90" s="100" t="s">
        <v>20</v>
      </c>
      <c r="B90" s="102">
        <v>6273524.5542374691</v>
      </c>
      <c r="C90" s="102">
        <v>1539143.2780459994</v>
      </c>
      <c r="D90" s="102">
        <v>1576217.3053997331</v>
      </c>
      <c r="E90" s="102">
        <v>1587838.894326126</v>
      </c>
      <c r="F90" s="102">
        <v>1570325.0764656106</v>
      </c>
    </row>
    <row r="91" spans="1:6" x14ac:dyDescent="0.25">
      <c r="A91" s="106" t="s">
        <v>11</v>
      </c>
      <c r="B91" s="107">
        <v>-4508140.3796999706</v>
      </c>
      <c r="C91" s="107">
        <v>-1172622.2714921234</v>
      </c>
      <c r="D91" s="107">
        <v>-1140576.0779690747</v>
      </c>
      <c r="E91" s="107">
        <v>-1065035.8440908687</v>
      </c>
      <c r="F91" s="107">
        <v>-1129906.186147904</v>
      </c>
    </row>
    <row r="92" spans="1:6" x14ac:dyDescent="0.25">
      <c r="A92" s="100" t="s">
        <v>23</v>
      </c>
      <c r="B92" s="102">
        <v>1765384.1745374985</v>
      </c>
      <c r="C92" s="102">
        <v>366521.00655387598</v>
      </c>
      <c r="D92" s="102">
        <v>435641.22743065841</v>
      </c>
      <c r="E92" s="102">
        <v>522803.05023525725</v>
      </c>
      <c r="F92" s="102">
        <v>440418.89031770662</v>
      </c>
    </row>
    <row r="93" spans="1:6" x14ac:dyDescent="0.25">
      <c r="A93" s="106" t="s">
        <v>12</v>
      </c>
      <c r="B93" s="107">
        <v>-340696.59005464072</v>
      </c>
      <c r="C93" s="107">
        <v>-87001.629293087462</v>
      </c>
      <c r="D93" s="107">
        <v>-78554.924691553329</v>
      </c>
      <c r="E93" s="107">
        <v>-86988.838656666689</v>
      </c>
      <c r="F93" s="107">
        <v>-88151.197413333328</v>
      </c>
    </row>
    <row r="94" spans="1:6" x14ac:dyDescent="0.25">
      <c r="A94" s="100" t="s">
        <v>13</v>
      </c>
      <c r="B94" s="102">
        <v>1424687.5844828577</v>
      </c>
      <c r="C94" s="102">
        <v>279519.37726078852</v>
      </c>
      <c r="D94" s="102">
        <v>357086.30273910507</v>
      </c>
      <c r="E94" s="102">
        <v>435814.21157859056</v>
      </c>
      <c r="F94" s="102">
        <v>352267.69290437328</v>
      </c>
    </row>
    <row r="95" spans="1:6" x14ac:dyDescent="0.25">
      <c r="A95" s="106" t="s">
        <v>24</v>
      </c>
      <c r="B95" s="107">
        <v>2920.9043286733349</v>
      </c>
      <c r="C95" s="107">
        <v>1202.458374126667</v>
      </c>
      <c r="D95" s="107">
        <v>589.77721958666757</v>
      </c>
      <c r="E95" s="107">
        <v>608.78967162666561</v>
      </c>
      <c r="F95" s="107">
        <v>519.87906333333342</v>
      </c>
    </row>
    <row r="96" spans="1:6" x14ac:dyDescent="0.25">
      <c r="A96" s="100" t="s">
        <v>15</v>
      </c>
      <c r="B96" s="102">
        <v>1427608.4888115311</v>
      </c>
      <c r="C96" s="102">
        <v>280721.83563491516</v>
      </c>
      <c r="D96" s="102">
        <v>357676.07995869173</v>
      </c>
      <c r="E96" s="102">
        <v>436423.0012502172</v>
      </c>
      <c r="F96" s="102">
        <v>352787.57196770661</v>
      </c>
    </row>
    <row r="97" spans="1:6" ht="6.75" customHeight="1" x14ac:dyDescent="0.25">
      <c r="A97" s="16"/>
      <c r="B97" s="117"/>
      <c r="C97" s="117"/>
      <c r="D97" s="117"/>
      <c r="E97" s="117"/>
      <c r="F97" s="117"/>
    </row>
    <row r="98" spans="1:6" x14ac:dyDescent="0.25">
      <c r="A98" s="106" t="s">
        <v>252</v>
      </c>
      <c r="B98" s="136">
        <v>8263507.6542806318</v>
      </c>
      <c r="C98" s="136">
        <v>8263507.6542806318</v>
      </c>
      <c r="D98" s="99">
        <v>8286966.105673898</v>
      </c>
      <c r="E98" s="99">
        <v>8300523.3751578797</v>
      </c>
      <c r="F98" s="99">
        <v>8329531.5922106821</v>
      </c>
    </row>
    <row r="99" spans="1:6" x14ac:dyDescent="0.25">
      <c r="A99" s="7"/>
    </row>
    <row r="100" spans="1:6" x14ac:dyDescent="0.25">
      <c r="A100" s="24" t="s">
        <v>42</v>
      </c>
      <c r="B100" s="88" t="s">
        <v>247</v>
      </c>
      <c r="C100" s="88" t="s">
        <v>248</v>
      </c>
      <c r="D100" s="88" t="s">
        <v>249</v>
      </c>
      <c r="E100" s="88" t="s">
        <v>250</v>
      </c>
      <c r="F100" s="88" t="s">
        <v>251</v>
      </c>
    </row>
    <row r="101" spans="1:6" x14ac:dyDescent="0.25">
      <c r="A101" s="106" t="s">
        <v>77</v>
      </c>
    </row>
    <row r="102" spans="1:6" x14ac:dyDescent="0.25">
      <c r="A102" s="89" t="s">
        <v>20</v>
      </c>
      <c r="B102" s="102">
        <v>3149597.5268152636</v>
      </c>
      <c r="C102" s="102">
        <v>780689.06846437778</v>
      </c>
      <c r="D102" s="102">
        <v>762906.96226856322</v>
      </c>
      <c r="E102" s="102">
        <v>796763.15522958466</v>
      </c>
      <c r="F102" s="102">
        <v>809238.34085273801</v>
      </c>
    </row>
    <row r="103" spans="1:6" x14ac:dyDescent="0.25">
      <c r="A103" s="78" t="s">
        <v>11</v>
      </c>
      <c r="B103" s="107">
        <v>-1902940.9803408103</v>
      </c>
      <c r="C103" s="107">
        <v>-550329.49428736349</v>
      </c>
      <c r="D103" s="107">
        <v>-445645.82275674131</v>
      </c>
      <c r="E103" s="107">
        <v>-442891.80712945387</v>
      </c>
      <c r="F103" s="107">
        <v>-464073.85616725148</v>
      </c>
    </row>
    <row r="104" spans="1:6" x14ac:dyDescent="0.25">
      <c r="A104" s="89" t="s">
        <v>23</v>
      </c>
      <c r="B104" s="102">
        <v>1246656.5464744533</v>
      </c>
      <c r="C104" s="102">
        <v>230359.57417701429</v>
      </c>
      <c r="D104" s="102">
        <v>317261.13951182191</v>
      </c>
      <c r="E104" s="102">
        <v>353871.3481001308</v>
      </c>
      <c r="F104" s="102">
        <v>345164.48468548653</v>
      </c>
    </row>
    <row r="105" spans="1:6" x14ac:dyDescent="0.25">
      <c r="A105" s="78" t="s">
        <v>12</v>
      </c>
      <c r="B105" s="107">
        <v>-1248309.974585704</v>
      </c>
      <c r="C105" s="107">
        <v>-300294.83762789314</v>
      </c>
      <c r="D105" s="107">
        <v>-308806.27321001975</v>
      </c>
      <c r="E105" s="107">
        <v>-318173.42138430139</v>
      </c>
      <c r="F105" s="107">
        <v>-321035.44236348971</v>
      </c>
    </row>
    <row r="106" spans="1:6" x14ac:dyDescent="0.25">
      <c r="A106" s="89" t="s">
        <v>13</v>
      </c>
      <c r="B106" s="102">
        <v>-1653.4281112507451</v>
      </c>
      <c r="C106" s="102">
        <v>-69935.263450878847</v>
      </c>
      <c r="D106" s="102">
        <v>8454.8663018021616</v>
      </c>
      <c r="E106" s="102">
        <v>35697.92671582941</v>
      </c>
      <c r="F106" s="102">
        <v>24129.042321996822</v>
      </c>
    </row>
    <row r="107" spans="1:6" x14ac:dyDescent="0.25">
      <c r="A107" s="106" t="s">
        <v>24</v>
      </c>
      <c r="B107" s="107">
        <v>-1096.3266846915126</v>
      </c>
      <c r="C107" s="107">
        <v>3.112009999982547</v>
      </c>
      <c r="D107" s="107">
        <v>-1.6594699181944801</v>
      </c>
      <c r="E107" s="107">
        <v>5.2207752266993204</v>
      </c>
      <c r="F107" s="107">
        <v>-1103</v>
      </c>
    </row>
    <row r="108" spans="1:6" x14ac:dyDescent="0.25">
      <c r="A108" s="89" t="s">
        <v>25</v>
      </c>
      <c r="B108" s="102">
        <v>-2749.7547959422577</v>
      </c>
      <c r="C108" s="102">
        <v>-69932.151440878864</v>
      </c>
      <c r="D108" s="102">
        <v>8453.2068318839665</v>
      </c>
      <c r="E108" s="102">
        <v>35703.147491056108</v>
      </c>
      <c r="F108" s="102">
        <v>23026.042321996822</v>
      </c>
    </row>
    <row r="109" spans="1:6" x14ac:dyDescent="0.25">
      <c r="A109" s="106" t="s">
        <v>246</v>
      </c>
      <c r="B109" s="107">
        <v>-40766.762881391216</v>
      </c>
      <c r="C109" s="107">
        <v>-10462.648555064749</v>
      </c>
      <c r="D109" s="107">
        <v>-9172.2605037321337</v>
      </c>
      <c r="E109" s="107">
        <v>-11310.538151399232</v>
      </c>
      <c r="F109" s="107">
        <v>-9821.3156711948686</v>
      </c>
    </row>
    <row r="110" spans="1:6" x14ac:dyDescent="0.25">
      <c r="A110" s="89" t="s">
        <v>33</v>
      </c>
      <c r="B110" s="102">
        <v>-43516.517677333475</v>
      </c>
      <c r="C110" s="102">
        <v>-80394.799995943613</v>
      </c>
      <c r="D110" s="102">
        <v>-719.05367184816657</v>
      </c>
      <c r="E110" s="102">
        <v>24392.609339656876</v>
      </c>
      <c r="F110" s="102">
        <v>13204.726650801953</v>
      </c>
    </row>
    <row r="111" spans="1:6" ht="6.75" customHeight="1" x14ac:dyDescent="0.25">
      <c r="A111" s="16"/>
      <c r="B111" s="117"/>
      <c r="C111" s="117"/>
      <c r="D111" s="117"/>
      <c r="E111" s="117"/>
      <c r="F111" s="117"/>
    </row>
    <row r="112" spans="1:6" x14ac:dyDescent="0.25">
      <c r="A112" s="106" t="s">
        <v>252</v>
      </c>
      <c r="B112" s="136">
        <v>6470407.297975</v>
      </c>
      <c r="C112" s="136">
        <v>6470407.297975</v>
      </c>
      <c r="D112" s="99">
        <v>6468998.4969433341</v>
      </c>
      <c r="E112" s="99">
        <v>6467572.0891483342</v>
      </c>
      <c r="F112" s="99">
        <v>6551979.9154666672</v>
      </c>
    </row>
    <row r="113" spans="1:6" x14ac:dyDescent="0.25">
      <c r="A113" s="7"/>
    </row>
    <row r="114" spans="1:6" x14ac:dyDescent="0.25">
      <c r="A114" s="24" t="s">
        <v>42</v>
      </c>
      <c r="B114" s="88" t="s">
        <v>247</v>
      </c>
      <c r="C114" s="88" t="s">
        <v>248</v>
      </c>
      <c r="D114" s="88" t="s">
        <v>249</v>
      </c>
      <c r="E114" s="88" t="s">
        <v>250</v>
      </c>
      <c r="F114" s="88" t="s">
        <v>251</v>
      </c>
    </row>
    <row r="115" spans="1:6" x14ac:dyDescent="0.25">
      <c r="A115" s="106" t="s">
        <v>46</v>
      </c>
    </row>
    <row r="116" spans="1:6" x14ac:dyDescent="0.25">
      <c r="A116" s="89" t="s">
        <v>20</v>
      </c>
      <c r="B116" s="102">
        <v>3073497.6540019386</v>
      </c>
      <c r="C116" s="102">
        <v>761866.44915492437</v>
      </c>
      <c r="D116" s="102">
        <v>744677.60769142467</v>
      </c>
      <c r="E116" s="102">
        <v>776853.26571499568</v>
      </c>
      <c r="F116" s="102">
        <v>790100.33144059416</v>
      </c>
    </row>
    <row r="117" spans="1:6" x14ac:dyDescent="0.25">
      <c r="A117" s="78" t="s">
        <v>11</v>
      </c>
      <c r="B117" s="107">
        <v>-1867517.9741969698</v>
      </c>
      <c r="C117" s="107">
        <v>-541143.57118986454</v>
      </c>
      <c r="D117" s="107">
        <v>-436700.51342216955</v>
      </c>
      <c r="E117" s="107">
        <v>-434387.73089497956</v>
      </c>
      <c r="F117" s="107">
        <v>-455286.15868995595</v>
      </c>
    </row>
    <row r="118" spans="1:6" x14ac:dyDescent="0.25">
      <c r="A118" s="89" t="s">
        <v>23</v>
      </c>
      <c r="B118" s="102">
        <v>1205979.6798049689</v>
      </c>
      <c r="C118" s="102">
        <v>220722.87796505983</v>
      </c>
      <c r="D118" s="102">
        <v>307977.09426925512</v>
      </c>
      <c r="E118" s="102">
        <v>342465.53482001612</v>
      </c>
      <c r="F118" s="102">
        <v>334814.17275063822</v>
      </c>
    </row>
    <row r="119" spans="1:6" x14ac:dyDescent="0.25">
      <c r="A119" s="78" t="s">
        <v>12</v>
      </c>
      <c r="B119" s="107">
        <v>-1248399.8707976108</v>
      </c>
      <c r="C119" s="107">
        <v>-301120.78997100343</v>
      </c>
      <c r="D119" s="107">
        <v>-308694.48847118509</v>
      </c>
      <c r="E119" s="107">
        <v>-318078.14625558595</v>
      </c>
      <c r="F119" s="107">
        <v>-320506.44609983626</v>
      </c>
    </row>
    <row r="120" spans="1:6" x14ac:dyDescent="0.25">
      <c r="A120" s="89" t="s">
        <v>13</v>
      </c>
      <c r="B120" s="102">
        <v>-42420.190992641961</v>
      </c>
      <c r="C120" s="102">
        <v>-80397.912005943595</v>
      </c>
      <c r="D120" s="102">
        <v>-717.39420192997204</v>
      </c>
      <c r="E120" s="102">
        <v>24387.388564430177</v>
      </c>
      <c r="F120" s="102">
        <v>14307.726650801953</v>
      </c>
    </row>
    <row r="121" spans="1:6" x14ac:dyDescent="0.25">
      <c r="A121" s="106" t="s">
        <v>24</v>
      </c>
      <c r="B121" s="107">
        <v>-1096.3266846915126</v>
      </c>
      <c r="C121" s="107">
        <v>3.112009999982547</v>
      </c>
      <c r="D121" s="107">
        <v>-1.6594699181944801</v>
      </c>
      <c r="E121" s="107">
        <v>5.2207752266993204</v>
      </c>
      <c r="F121" s="107">
        <v>-1103</v>
      </c>
    </row>
    <row r="122" spans="1:6" x14ac:dyDescent="0.25">
      <c r="A122" s="89" t="s">
        <v>15</v>
      </c>
      <c r="B122" s="102">
        <v>-43516.517677333475</v>
      </c>
      <c r="C122" s="102">
        <v>-80394.799995943613</v>
      </c>
      <c r="D122" s="102">
        <v>-719.05367184816657</v>
      </c>
      <c r="E122" s="102">
        <v>24392.609339656876</v>
      </c>
      <c r="F122" s="102">
        <v>13204.726650801953</v>
      </c>
    </row>
    <row r="123" spans="1:6" ht="6.75" customHeight="1" x14ac:dyDescent="0.25">
      <c r="A123" s="16"/>
      <c r="B123" s="117"/>
      <c r="C123" s="117"/>
      <c r="D123" s="117"/>
      <c r="E123" s="117"/>
      <c r="F123" s="117"/>
    </row>
    <row r="124" spans="1:6" x14ac:dyDescent="0.25">
      <c r="A124" s="106" t="s">
        <v>252</v>
      </c>
      <c r="B124" s="136">
        <v>6470407.297975</v>
      </c>
      <c r="C124" s="136">
        <v>6470407.297975</v>
      </c>
      <c r="D124" s="99">
        <v>6468998.4969433341</v>
      </c>
      <c r="E124" s="99">
        <v>6467572.0891483342</v>
      </c>
      <c r="F124" s="99">
        <v>6551979.9154666672</v>
      </c>
    </row>
    <row r="125" spans="1:6" x14ac:dyDescent="0.25">
      <c r="A125" s="7"/>
    </row>
    <row r="126" spans="1:6" x14ac:dyDescent="0.25">
      <c r="A126" s="24" t="s">
        <v>42</v>
      </c>
      <c r="B126" s="88" t="s">
        <v>247</v>
      </c>
      <c r="C126" s="88" t="s">
        <v>248</v>
      </c>
      <c r="D126" s="88" t="s">
        <v>249</v>
      </c>
      <c r="E126" s="88" t="s">
        <v>250</v>
      </c>
      <c r="F126" s="88" t="s">
        <v>251</v>
      </c>
    </row>
    <row r="127" spans="1:6" x14ac:dyDescent="0.25">
      <c r="A127" s="106" t="s">
        <v>76</v>
      </c>
    </row>
    <row r="128" spans="1:6" x14ac:dyDescent="0.25">
      <c r="A128" s="89" t="s">
        <v>20</v>
      </c>
      <c r="B128" s="102">
        <v>3552279.3322928571</v>
      </c>
      <c r="C128" s="102">
        <v>882254.5826005683</v>
      </c>
      <c r="D128" s="102">
        <v>880445.26938563294</v>
      </c>
      <c r="E128" s="102">
        <v>892982.51317625318</v>
      </c>
      <c r="F128" s="102">
        <v>896596.96713040269</v>
      </c>
    </row>
    <row r="129" spans="1:6" x14ac:dyDescent="0.25">
      <c r="A129" s="78" t="s">
        <v>11</v>
      </c>
      <c r="B129" s="107">
        <v>-2462089.6756371288</v>
      </c>
      <c r="C129" s="107">
        <v>-587724.75146654516</v>
      </c>
      <c r="D129" s="107">
        <v>-575677.58583891916</v>
      </c>
      <c r="E129" s="107">
        <v>-525415.59547729965</v>
      </c>
      <c r="F129" s="107">
        <v>-773271.7428543655</v>
      </c>
    </row>
    <row r="130" spans="1:6" x14ac:dyDescent="0.25">
      <c r="A130" s="89" t="s">
        <v>23</v>
      </c>
      <c r="B130" s="102">
        <v>1090189.6566557284</v>
      </c>
      <c r="C130" s="102">
        <v>294529.83113402314</v>
      </c>
      <c r="D130" s="102">
        <v>304767.68354671379</v>
      </c>
      <c r="E130" s="102">
        <v>367566.91769895353</v>
      </c>
      <c r="F130" s="102">
        <v>123325.22427603719</v>
      </c>
    </row>
    <row r="131" spans="1:6" x14ac:dyDescent="0.25">
      <c r="A131" s="78" t="s">
        <v>12</v>
      </c>
      <c r="B131" s="107">
        <v>-85192.604769183992</v>
      </c>
      <c r="C131" s="107">
        <v>-51782.091315953134</v>
      </c>
      <c r="D131" s="107">
        <v>1721.3101591637801</v>
      </c>
      <c r="E131" s="107">
        <v>-1600.5792330862175</v>
      </c>
      <c r="F131" s="107">
        <v>-33531.244379308402</v>
      </c>
    </row>
    <row r="132" spans="1:6" x14ac:dyDescent="0.25">
      <c r="A132" s="89" t="s">
        <v>13</v>
      </c>
      <c r="B132" s="102">
        <v>1004997.0518865443</v>
      </c>
      <c r="C132" s="102">
        <v>242747.73981807003</v>
      </c>
      <c r="D132" s="102">
        <v>306488.99370587757</v>
      </c>
      <c r="E132" s="102">
        <v>365966.33846586733</v>
      </c>
      <c r="F132" s="102">
        <v>89793.979896728793</v>
      </c>
    </row>
    <row r="133" spans="1:6" x14ac:dyDescent="0.25">
      <c r="A133" s="106" t="s">
        <v>35</v>
      </c>
      <c r="B133" s="107">
        <v>10704.838349026963</v>
      </c>
      <c r="C133" s="107">
        <v>2548.8942613507447</v>
      </c>
      <c r="D133" s="107">
        <v>3397.8632915051971</v>
      </c>
      <c r="E133" s="107">
        <v>5405.6435739020544</v>
      </c>
      <c r="F133" s="107">
        <v>-647.56277773103375</v>
      </c>
    </row>
    <row r="134" spans="1:6" x14ac:dyDescent="0.25">
      <c r="A134" s="78" t="s">
        <v>14</v>
      </c>
      <c r="B134" s="107">
        <v>-19801.423200000001</v>
      </c>
      <c r="C134" s="107">
        <v>4535.2916899999982</v>
      </c>
      <c r="D134" s="107">
        <v>-7196.3200599999964</v>
      </c>
      <c r="E134" s="107">
        <v>-4408.389500000003</v>
      </c>
      <c r="F134" s="107">
        <v>-12732.00533</v>
      </c>
    </row>
    <row r="135" spans="1:6" x14ac:dyDescent="0.25">
      <c r="A135" s="89" t="s">
        <v>25</v>
      </c>
      <c r="B135" s="102">
        <v>995900.46703557135</v>
      </c>
      <c r="C135" s="102">
        <v>249831.92576942078</v>
      </c>
      <c r="D135" s="102">
        <v>302690.53693738277</v>
      </c>
      <c r="E135" s="102">
        <v>366963.59253976936</v>
      </c>
      <c r="F135" s="102">
        <v>76414.411788997764</v>
      </c>
    </row>
    <row r="136" spans="1:6" x14ac:dyDescent="0.25">
      <c r="A136" s="106" t="s">
        <v>246</v>
      </c>
      <c r="B136" s="107">
        <v>-68398.889968418051</v>
      </c>
      <c r="C136" s="107">
        <v>-14390.135033342463</v>
      </c>
      <c r="D136" s="107">
        <v>-20019.213807824475</v>
      </c>
      <c r="E136" s="107">
        <v>-17108.959452913201</v>
      </c>
      <c r="F136" s="107">
        <v>-16880.581674338464</v>
      </c>
    </row>
    <row r="137" spans="1:6" x14ac:dyDescent="0.25">
      <c r="A137" s="89" t="s">
        <v>81</v>
      </c>
      <c r="B137" s="102">
        <v>927501.5770671533</v>
      </c>
      <c r="C137" s="102">
        <v>235441.79073607831</v>
      </c>
      <c r="D137" s="102">
        <v>282671.3231295583</v>
      </c>
      <c r="E137" s="102">
        <v>349854.63308685616</v>
      </c>
      <c r="F137" s="102">
        <v>59533.8301146593</v>
      </c>
    </row>
    <row r="138" spans="1:6" ht="6.75" customHeight="1" x14ac:dyDescent="0.25">
      <c r="A138" s="16"/>
      <c r="B138" s="117"/>
      <c r="C138" s="117"/>
      <c r="D138" s="117"/>
      <c r="E138" s="117"/>
      <c r="F138" s="117"/>
    </row>
    <row r="139" spans="1:6" x14ac:dyDescent="0.25">
      <c r="A139" s="106" t="s">
        <v>252</v>
      </c>
      <c r="B139" s="136">
        <v>4462888.5962816672</v>
      </c>
      <c r="C139" s="136">
        <v>4462888.5962816672</v>
      </c>
      <c r="D139" s="99">
        <v>4458541.3151777769</v>
      </c>
      <c r="E139" s="99">
        <v>4461502.102051666</v>
      </c>
      <c r="F139" s="99">
        <v>4422890.7034466658</v>
      </c>
    </row>
    <row r="140" spans="1:6" x14ac:dyDescent="0.25">
      <c r="A140" s="7"/>
    </row>
    <row r="141" spans="1:6" x14ac:dyDescent="0.25">
      <c r="A141" s="24" t="s">
        <v>42</v>
      </c>
      <c r="B141" s="88" t="s">
        <v>247</v>
      </c>
      <c r="C141" s="88" t="s">
        <v>248</v>
      </c>
      <c r="D141" s="88" t="s">
        <v>249</v>
      </c>
      <c r="E141" s="88" t="s">
        <v>250</v>
      </c>
      <c r="F141" s="88" t="s">
        <v>251</v>
      </c>
    </row>
    <row r="142" spans="1:6" x14ac:dyDescent="0.25">
      <c r="A142" s="106" t="s">
        <v>56</v>
      </c>
    </row>
    <row r="143" spans="1:6" x14ac:dyDescent="0.25">
      <c r="A143" s="89" t="s">
        <v>20</v>
      </c>
      <c r="B143" s="102">
        <v>3392237.2901528068</v>
      </c>
      <c r="C143" s="102">
        <v>845808.05120343727</v>
      </c>
      <c r="D143" s="102">
        <v>837793.04748255771</v>
      </c>
      <c r="E143" s="102">
        <v>856166.83106709807</v>
      </c>
      <c r="F143" s="102">
        <v>852469.36039971327</v>
      </c>
    </row>
    <row r="144" spans="1:6" x14ac:dyDescent="0.25">
      <c r="A144" s="78" t="s">
        <v>11</v>
      </c>
      <c r="B144" s="107">
        <v>-2370117.5664321631</v>
      </c>
      <c r="C144" s="107">
        <v>-565439.87105608988</v>
      </c>
      <c r="D144" s="107">
        <v>-551477.96340366837</v>
      </c>
      <c r="E144" s="107">
        <v>-505941.01406439109</v>
      </c>
      <c r="F144" s="107">
        <v>-747258.71790801454</v>
      </c>
    </row>
    <row r="145" spans="1:6" x14ac:dyDescent="0.25">
      <c r="A145" s="89" t="s">
        <v>23</v>
      </c>
      <c r="B145" s="102">
        <v>1022119.7237206437</v>
      </c>
      <c r="C145" s="102">
        <v>280368.18014734739</v>
      </c>
      <c r="D145" s="102">
        <v>286315.08407888934</v>
      </c>
      <c r="E145" s="102">
        <v>350225.81700270699</v>
      </c>
      <c r="F145" s="102">
        <v>105210.64249169873</v>
      </c>
    </row>
    <row r="146" spans="1:6" x14ac:dyDescent="0.25">
      <c r="A146" s="78" t="s">
        <v>12</v>
      </c>
      <c r="B146" s="107">
        <v>-85685.507139183988</v>
      </c>
      <c r="C146" s="107">
        <v>-52026.442345953132</v>
      </c>
      <c r="D146" s="107">
        <v>106.39735249711384</v>
      </c>
      <c r="E146" s="107">
        <v>-1465.0529530862166</v>
      </c>
      <c r="F146" s="107">
        <v>-32300.409192641739</v>
      </c>
    </row>
    <row r="147" spans="1:6" x14ac:dyDescent="0.25">
      <c r="A147" s="89" t="s">
        <v>13</v>
      </c>
      <c r="B147" s="102">
        <v>936434.21658145962</v>
      </c>
      <c r="C147" s="102">
        <v>228341.73780139425</v>
      </c>
      <c r="D147" s="102">
        <v>286421.48143138643</v>
      </c>
      <c r="E147" s="102">
        <v>348760.76404962078</v>
      </c>
      <c r="F147" s="102">
        <v>72910.233299056999</v>
      </c>
    </row>
    <row r="148" spans="1:6" x14ac:dyDescent="0.25">
      <c r="A148" s="106" t="s">
        <v>35</v>
      </c>
      <c r="B148" s="107">
        <v>10704.838349026963</v>
      </c>
      <c r="C148" s="107">
        <v>2548.8942613507447</v>
      </c>
      <c r="D148" s="107">
        <v>3397.8632915051971</v>
      </c>
      <c r="E148" s="107">
        <v>5405.6435739020544</v>
      </c>
      <c r="F148" s="107">
        <v>-647.56277773103375</v>
      </c>
    </row>
    <row r="149" spans="1:6" x14ac:dyDescent="0.25">
      <c r="A149" s="78" t="s">
        <v>14</v>
      </c>
      <c r="B149" s="107">
        <v>-19637.477863333337</v>
      </c>
      <c r="C149" s="107">
        <v>4551.1586733333315</v>
      </c>
      <c r="D149" s="107">
        <v>-7148.0215933333293</v>
      </c>
      <c r="E149" s="107">
        <v>-4311.7745366666695</v>
      </c>
      <c r="F149" s="107">
        <v>-12728.840406666666</v>
      </c>
    </row>
    <row r="150" spans="1:6" x14ac:dyDescent="0.25">
      <c r="A150" s="89" t="s">
        <v>15</v>
      </c>
      <c r="B150" s="102">
        <v>927501.5770671533</v>
      </c>
      <c r="C150" s="102">
        <v>235441.79073607831</v>
      </c>
      <c r="D150" s="102">
        <v>282671.3231295583</v>
      </c>
      <c r="E150" s="102">
        <v>349854.63308685616</v>
      </c>
      <c r="F150" s="102">
        <v>59533.8301146593</v>
      </c>
    </row>
    <row r="151" spans="1:6" ht="6.75" customHeight="1" x14ac:dyDescent="0.25">
      <c r="A151" s="16"/>
      <c r="B151" s="117"/>
      <c r="C151" s="117"/>
      <c r="D151" s="117"/>
      <c r="E151" s="117"/>
      <c r="F151" s="117"/>
    </row>
    <row r="152" spans="1:6" x14ac:dyDescent="0.25">
      <c r="A152" s="106" t="s">
        <v>252</v>
      </c>
      <c r="B152" s="136">
        <v>4462888.5962816672</v>
      </c>
      <c r="C152" s="136">
        <v>4462888.5962816672</v>
      </c>
      <c r="D152" s="99">
        <v>4458541.3151777769</v>
      </c>
      <c r="E152" s="99">
        <v>4461502.102051666</v>
      </c>
      <c r="F152" s="99">
        <v>4422890.7034466658</v>
      </c>
    </row>
    <row r="153" spans="1:6" x14ac:dyDescent="0.25">
      <c r="A153" s="7"/>
    </row>
    <row r="154" spans="1:6" x14ac:dyDescent="0.25">
      <c r="A154" s="24" t="s">
        <v>42</v>
      </c>
      <c r="B154" s="108" t="s">
        <v>247</v>
      </c>
      <c r="C154" s="108" t="s">
        <v>248</v>
      </c>
      <c r="D154" s="108" t="s">
        <v>249</v>
      </c>
      <c r="E154" s="108" t="s">
        <v>250</v>
      </c>
      <c r="F154" s="88" t="s">
        <v>251</v>
      </c>
    </row>
    <row r="155" spans="1:6" x14ac:dyDescent="0.25">
      <c r="A155" s="106" t="s">
        <v>85</v>
      </c>
    </row>
    <row r="156" spans="1:6" x14ac:dyDescent="0.25">
      <c r="A156" s="89" t="s">
        <v>20</v>
      </c>
      <c r="B156" s="102">
        <v>2498306.9280875605</v>
      </c>
      <c r="C156" s="102">
        <v>638481.44707527419</v>
      </c>
      <c r="D156" s="102">
        <v>624884.1455295264</v>
      </c>
      <c r="E156" s="102">
        <v>623943.75436485047</v>
      </c>
      <c r="F156" s="102">
        <v>610997.5811179101</v>
      </c>
    </row>
    <row r="157" spans="1:6" x14ac:dyDescent="0.25">
      <c r="A157" s="78" t="s">
        <v>11</v>
      </c>
      <c r="B157" s="107">
        <v>-1386907.9351624488</v>
      </c>
      <c r="C157" s="107">
        <v>-367996.68107026548</v>
      </c>
      <c r="D157" s="107">
        <v>-332230.7764692175</v>
      </c>
      <c r="E157" s="107">
        <v>-332342.43539832608</v>
      </c>
      <c r="F157" s="107">
        <v>-354338.04222463921</v>
      </c>
    </row>
    <row r="158" spans="1:6" x14ac:dyDescent="0.25">
      <c r="A158" s="89" t="s">
        <v>23</v>
      </c>
      <c r="B158" s="102">
        <v>1111398.9929251117</v>
      </c>
      <c r="C158" s="102">
        <v>270484.76600500871</v>
      </c>
      <c r="D158" s="102">
        <v>292653.36906030891</v>
      </c>
      <c r="E158" s="102">
        <v>291601.31896652438</v>
      </c>
      <c r="F158" s="102">
        <v>256659.53889327089</v>
      </c>
    </row>
    <row r="159" spans="1:6" x14ac:dyDescent="0.25">
      <c r="A159" s="78" t="s">
        <v>12</v>
      </c>
      <c r="B159" s="107">
        <v>-136127.48913194641</v>
      </c>
      <c r="C159" s="107">
        <v>-30669.240722717888</v>
      </c>
      <c r="D159" s="107">
        <v>-32979.13577428706</v>
      </c>
      <c r="E159" s="107">
        <v>-25571.016328747512</v>
      </c>
      <c r="F159" s="107">
        <v>-46908.096306193933</v>
      </c>
    </row>
    <row r="160" spans="1:6" x14ac:dyDescent="0.25">
      <c r="A160" s="89" t="s">
        <v>13</v>
      </c>
      <c r="B160" s="102">
        <v>975271.50379316532</v>
      </c>
      <c r="C160" s="102">
        <v>239815.52528229082</v>
      </c>
      <c r="D160" s="102">
        <v>259674.23328602186</v>
      </c>
      <c r="E160" s="102">
        <v>266030.30263777688</v>
      </c>
      <c r="F160" s="102">
        <v>209751.44258707695</v>
      </c>
    </row>
    <row r="161" spans="1:6" x14ac:dyDescent="0.25">
      <c r="A161" s="106" t="s">
        <v>35</v>
      </c>
      <c r="B161" s="107">
        <v>35866.23940220548</v>
      </c>
      <c r="C161" s="107">
        <v>18383.512123171291</v>
      </c>
      <c r="D161" s="107">
        <v>9753.0297750641603</v>
      </c>
      <c r="E161" s="107">
        <v>2538.958443093301</v>
      </c>
      <c r="F161" s="107">
        <v>5190.7390608767164</v>
      </c>
    </row>
    <row r="162" spans="1:6" x14ac:dyDescent="0.25">
      <c r="A162" s="78" t="s">
        <v>14</v>
      </c>
      <c r="B162" s="107">
        <v>-13671.319928784887</v>
      </c>
      <c r="C162" s="107">
        <v>-12703.724007306913</v>
      </c>
      <c r="D162" s="107">
        <v>87.688488519813347</v>
      </c>
      <c r="E162" s="107">
        <v>55.406578413173463</v>
      </c>
      <c r="F162" s="107">
        <v>-1110.6909884109612</v>
      </c>
    </row>
    <row r="163" spans="1:6" x14ac:dyDescent="0.25">
      <c r="A163" s="89" t="s">
        <v>25</v>
      </c>
      <c r="B163" s="102">
        <v>997466.42326658592</v>
      </c>
      <c r="C163" s="102">
        <v>245495.31339815521</v>
      </c>
      <c r="D163" s="102">
        <v>269514.95154960582</v>
      </c>
      <c r="E163" s="102">
        <v>268624.66765928338</v>
      </c>
      <c r="F163" s="102">
        <v>213831.4906595427</v>
      </c>
    </row>
    <row r="164" spans="1:6" x14ac:dyDescent="0.25">
      <c r="A164" s="106" t="s">
        <v>246</v>
      </c>
      <c r="B164" s="107">
        <v>-4853.5522985341959</v>
      </c>
      <c r="C164" s="107">
        <v>-1442.9303267532378</v>
      </c>
      <c r="D164" s="107">
        <v>-916.59561611688696</v>
      </c>
      <c r="E164" s="107">
        <v>-1285.7877126455423</v>
      </c>
      <c r="F164" s="107">
        <v>-1208.2386430198385</v>
      </c>
    </row>
    <row r="165" spans="1:6" x14ac:dyDescent="0.25">
      <c r="A165" s="89" t="s">
        <v>201</v>
      </c>
      <c r="B165" s="102">
        <v>992612.87096805172</v>
      </c>
      <c r="C165" s="102">
        <v>244052.38307140197</v>
      </c>
      <c r="D165" s="102">
        <v>268598.35593348893</v>
      </c>
      <c r="E165" s="102">
        <v>267338.87994663784</v>
      </c>
      <c r="F165" s="102">
        <v>212623.25201652286</v>
      </c>
    </row>
    <row r="166" spans="1:6" ht="6.75" customHeight="1" x14ac:dyDescent="0.25">
      <c r="A166" s="16"/>
      <c r="B166" s="117"/>
      <c r="C166" s="117"/>
      <c r="D166" s="117"/>
      <c r="E166" s="117"/>
      <c r="F166" s="117"/>
    </row>
    <row r="167" spans="1:6" x14ac:dyDescent="0.25">
      <c r="A167" s="106" t="s">
        <v>252</v>
      </c>
      <c r="B167" s="136">
        <v>3481860.6290364694</v>
      </c>
      <c r="C167" s="136">
        <v>3481860.6290364694</v>
      </c>
      <c r="D167" s="99">
        <v>3409557.8023852673</v>
      </c>
      <c r="E167" s="99">
        <v>3383061.1304804524</v>
      </c>
      <c r="F167" s="99">
        <v>3330071.6709726495</v>
      </c>
    </row>
    <row r="168" spans="1:6" x14ac:dyDescent="0.25">
      <c r="A168" s="7"/>
    </row>
    <row r="169" spans="1:6" x14ac:dyDescent="0.25">
      <c r="A169" s="24" t="s">
        <v>42</v>
      </c>
      <c r="B169" s="108" t="s">
        <v>247</v>
      </c>
      <c r="C169" s="108" t="s">
        <v>248</v>
      </c>
      <c r="D169" s="108" t="s">
        <v>249</v>
      </c>
      <c r="E169" s="108" t="s">
        <v>250</v>
      </c>
      <c r="F169" s="88" t="s">
        <v>251</v>
      </c>
    </row>
    <row r="170" spans="1:6" x14ac:dyDescent="0.25">
      <c r="A170" s="106" t="s">
        <v>86</v>
      </c>
    </row>
    <row r="171" spans="1:6" x14ac:dyDescent="0.25">
      <c r="A171" s="89" t="s">
        <v>20</v>
      </c>
      <c r="B171" s="102">
        <v>2486934.0046880925</v>
      </c>
      <c r="C171" s="102">
        <v>635589.54835485434</v>
      </c>
      <c r="D171" s="102">
        <v>622181.20176040963</v>
      </c>
      <c r="E171" s="102">
        <v>621104.82846939925</v>
      </c>
      <c r="F171" s="102">
        <v>608058.42610342929</v>
      </c>
    </row>
    <row r="172" spans="1:6" x14ac:dyDescent="0.25">
      <c r="A172" s="78" t="s">
        <v>11</v>
      </c>
      <c r="B172" s="107">
        <v>-1380339.4769648483</v>
      </c>
      <c r="C172" s="107">
        <v>-366442.95287126553</v>
      </c>
      <c r="D172" s="107">
        <v>-330490.79259488429</v>
      </c>
      <c r="E172" s="107">
        <v>-330708.10557633173</v>
      </c>
      <c r="F172" s="107">
        <v>-352697.62592236692</v>
      </c>
    </row>
    <row r="173" spans="1:6" x14ac:dyDescent="0.25">
      <c r="A173" s="89" t="s">
        <v>23</v>
      </c>
      <c r="B173" s="102">
        <v>1106594.5277232442</v>
      </c>
      <c r="C173" s="102">
        <v>269146.59548358881</v>
      </c>
      <c r="D173" s="102">
        <v>291690.40916552534</v>
      </c>
      <c r="E173" s="102">
        <v>290396.72289306752</v>
      </c>
      <c r="F173" s="102">
        <v>255360.80018106237</v>
      </c>
    </row>
    <row r="174" spans="1:6" x14ac:dyDescent="0.25">
      <c r="A174" s="78" t="s">
        <v>12</v>
      </c>
      <c r="B174" s="107">
        <v>-136172.87103194639</v>
      </c>
      <c r="C174" s="107">
        <v>-30770.295331384557</v>
      </c>
      <c r="D174" s="107">
        <v>-32932.771495620393</v>
      </c>
      <c r="E174" s="107">
        <v>-25652.207967936178</v>
      </c>
      <c r="F174" s="107">
        <v>-46817.596237005266</v>
      </c>
    </row>
    <row r="175" spans="1:6" x14ac:dyDescent="0.25">
      <c r="A175" s="89" t="s">
        <v>13</v>
      </c>
      <c r="B175" s="102">
        <v>970421.65669129777</v>
      </c>
      <c r="C175" s="102">
        <v>238376.30015220426</v>
      </c>
      <c r="D175" s="102">
        <v>258757.63766990494</v>
      </c>
      <c r="E175" s="102">
        <v>264744.51492513134</v>
      </c>
      <c r="F175" s="102">
        <v>208543.20394405711</v>
      </c>
    </row>
    <row r="176" spans="1:6" x14ac:dyDescent="0.25">
      <c r="A176" s="106" t="s">
        <v>35</v>
      </c>
      <c r="B176" s="107">
        <v>35866.23940220548</v>
      </c>
      <c r="C176" s="107">
        <v>18383.512123171291</v>
      </c>
      <c r="D176" s="107">
        <v>9753.0297750641603</v>
      </c>
      <c r="E176" s="107">
        <v>2538.958443093301</v>
      </c>
      <c r="F176" s="107">
        <v>5190.7390608767164</v>
      </c>
    </row>
    <row r="177" spans="1:6" x14ac:dyDescent="0.25">
      <c r="A177" s="78" t="s">
        <v>14</v>
      </c>
      <c r="B177" s="107">
        <v>-13675.025125451555</v>
      </c>
      <c r="C177" s="107">
        <v>-12707.429203973581</v>
      </c>
      <c r="D177" s="107">
        <v>87.688488519813347</v>
      </c>
      <c r="E177" s="107">
        <v>55.406578413173463</v>
      </c>
      <c r="F177" s="107">
        <v>-1110.6909884109612</v>
      </c>
    </row>
    <row r="178" spans="1:6" x14ac:dyDescent="0.25">
      <c r="A178" s="89" t="s">
        <v>15</v>
      </c>
      <c r="B178" s="102">
        <v>992612.87096805172</v>
      </c>
      <c r="C178" s="102">
        <v>244052.38307140197</v>
      </c>
      <c r="D178" s="102">
        <v>268598.35593348893</v>
      </c>
      <c r="E178" s="102">
        <v>267338.87994663784</v>
      </c>
      <c r="F178" s="102">
        <v>212623.25201652286</v>
      </c>
    </row>
    <row r="179" spans="1:6" ht="6.75" customHeight="1" x14ac:dyDescent="0.25">
      <c r="A179" s="16"/>
      <c r="B179" s="117"/>
      <c r="C179" s="117"/>
      <c r="D179" s="117"/>
      <c r="E179" s="117"/>
      <c r="F179" s="117"/>
    </row>
    <row r="180" spans="1:6" x14ac:dyDescent="0.25">
      <c r="A180" s="106" t="s">
        <v>252</v>
      </c>
      <c r="B180" s="136">
        <v>3481860.6290364694</v>
      </c>
      <c r="C180" s="136">
        <v>3481860.6290364694</v>
      </c>
      <c r="D180" s="99">
        <v>3409557.8023852673</v>
      </c>
      <c r="E180" s="99">
        <v>3383061.1304804524</v>
      </c>
      <c r="F180" s="99">
        <v>3330071.6709726495</v>
      </c>
    </row>
    <row r="181" spans="1:6" x14ac:dyDescent="0.25">
      <c r="A181" s="7"/>
    </row>
    <row r="182" spans="1:6" x14ac:dyDescent="0.25">
      <c r="A182" s="24" t="s">
        <v>42</v>
      </c>
      <c r="B182" s="88" t="s">
        <v>247</v>
      </c>
      <c r="C182" s="88" t="s">
        <v>248</v>
      </c>
      <c r="D182" s="88" t="s">
        <v>249</v>
      </c>
      <c r="E182" s="88" t="s">
        <v>250</v>
      </c>
      <c r="F182" s="88" t="s">
        <v>251</v>
      </c>
    </row>
    <row r="183" spans="1:6" x14ac:dyDescent="0.25">
      <c r="A183" s="226" t="s">
        <v>207</v>
      </c>
      <c r="B183" s="2"/>
      <c r="C183" s="2"/>
      <c r="D183" s="2"/>
      <c r="E183" s="2"/>
      <c r="F183" s="2"/>
    </row>
    <row r="184" spans="1:6" x14ac:dyDescent="0.25">
      <c r="A184" s="100" t="s">
        <v>20</v>
      </c>
      <c r="B184" s="102">
        <v>15295267.395078519</v>
      </c>
      <c r="C184" s="102">
        <v>3902975.3685995052</v>
      </c>
      <c r="D184" s="102">
        <v>3799161.8854076676</v>
      </c>
      <c r="E184" s="102">
        <v>3871012.0217653741</v>
      </c>
      <c r="F184" s="102">
        <v>3722118.1193059706</v>
      </c>
    </row>
    <row r="185" spans="1:6" x14ac:dyDescent="0.25">
      <c r="A185" s="106" t="s">
        <v>11</v>
      </c>
      <c r="B185" s="107">
        <v>-9334227.9836695604</v>
      </c>
      <c r="C185" s="107">
        <v>-2403046.4722169735</v>
      </c>
      <c r="D185" s="107">
        <v>-2241607.2943740035</v>
      </c>
      <c r="E185" s="107">
        <v>-2300361.5486788098</v>
      </c>
      <c r="F185" s="107">
        <v>-2389212.6683997721</v>
      </c>
    </row>
    <row r="186" spans="1:6" x14ac:dyDescent="0.25">
      <c r="A186" s="100" t="s">
        <v>23</v>
      </c>
      <c r="B186" s="102">
        <v>5961039.411408959</v>
      </c>
      <c r="C186" s="102">
        <v>1499928.8963825316</v>
      </c>
      <c r="D186" s="102">
        <v>1557554.5910336641</v>
      </c>
      <c r="E186" s="102">
        <v>1570650.4730865643</v>
      </c>
      <c r="F186" s="102">
        <v>1332905.4509061985</v>
      </c>
    </row>
    <row r="187" spans="1:6" x14ac:dyDescent="0.25">
      <c r="A187" s="106" t="s">
        <v>12</v>
      </c>
      <c r="B187" s="107">
        <v>-1722168.6912142313</v>
      </c>
      <c r="C187" s="107">
        <v>-410747.36311403115</v>
      </c>
      <c r="D187" s="107">
        <v>-416655.99105869804</v>
      </c>
      <c r="E187" s="107">
        <v>-432428.84114212258</v>
      </c>
      <c r="F187" s="107">
        <v>-462336.4958993792</v>
      </c>
    </row>
    <row r="188" spans="1:6" x14ac:dyDescent="0.25">
      <c r="A188" s="100" t="s">
        <v>13</v>
      </c>
      <c r="B188" s="102">
        <v>4238870.7201947272</v>
      </c>
      <c r="C188" s="102">
        <v>1089181.5332685006</v>
      </c>
      <c r="D188" s="102">
        <v>1140898.5999749661</v>
      </c>
      <c r="E188" s="102">
        <v>1138221.6319444417</v>
      </c>
      <c r="F188" s="102">
        <v>870568.95500681922</v>
      </c>
    </row>
    <row r="189" spans="1:6" x14ac:dyDescent="0.25">
      <c r="A189" s="106" t="s">
        <v>35</v>
      </c>
      <c r="B189" s="107">
        <v>460285.62296902412</v>
      </c>
      <c r="C189" s="107">
        <v>116691.73755384782</v>
      </c>
      <c r="D189" s="107">
        <v>103427.85525924529</v>
      </c>
      <c r="E189" s="107">
        <v>130718.24793295465</v>
      </c>
      <c r="F189" s="107">
        <v>109447.78222297641</v>
      </c>
    </row>
    <row r="190" spans="1:6" x14ac:dyDescent="0.25">
      <c r="A190" s="78" t="s">
        <v>14</v>
      </c>
      <c r="B190" s="107">
        <v>34841.732274208327</v>
      </c>
      <c r="C190" s="107">
        <v>-212.34701015493806</v>
      </c>
      <c r="D190" s="107">
        <v>27485.795306996119</v>
      </c>
      <c r="E190" s="107">
        <v>2428.6068836465147</v>
      </c>
      <c r="F190" s="107">
        <v>5139.6770937206356</v>
      </c>
    </row>
    <row r="191" spans="1:6" x14ac:dyDescent="0.25">
      <c r="A191" s="100" t="s">
        <v>25</v>
      </c>
      <c r="B191" s="102">
        <v>4733998.0754379593</v>
      </c>
      <c r="C191" s="102">
        <v>1205660.9238121936</v>
      </c>
      <c r="D191" s="102">
        <v>1271812.2505412076</v>
      </c>
      <c r="E191" s="102">
        <v>1271368.4867610428</v>
      </c>
      <c r="F191" s="102">
        <v>985156.41432351631</v>
      </c>
    </row>
    <row r="192" spans="1:6" ht="6.75" customHeight="1" x14ac:dyDescent="0.25">
      <c r="A192" s="16"/>
      <c r="B192" s="117"/>
      <c r="C192" s="117"/>
      <c r="D192" s="117"/>
      <c r="E192" s="117"/>
      <c r="F192" s="117"/>
    </row>
    <row r="193" spans="1:6" x14ac:dyDescent="0.25">
      <c r="A193" s="106" t="s">
        <v>252</v>
      </c>
      <c r="B193" s="136">
        <v>25691190.832515176</v>
      </c>
      <c r="C193" s="136">
        <v>25691190.832515176</v>
      </c>
      <c r="D193" s="99">
        <v>25745481.133977011</v>
      </c>
      <c r="E193" s="99">
        <v>25675891.40077341</v>
      </c>
      <c r="F193" s="99">
        <v>25042825.039960098</v>
      </c>
    </row>
    <row r="194" spans="1:6" x14ac:dyDescent="0.25">
      <c r="A194" s="106"/>
      <c r="B194" s="136"/>
      <c r="C194" s="136"/>
      <c r="D194" s="99"/>
      <c r="E194" s="99"/>
      <c r="F194" s="99"/>
    </row>
    <row r="195" spans="1:6" x14ac:dyDescent="0.25">
      <c r="A195" s="24" t="s">
        <v>42</v>
      </c>
      <c r="B195" s="88" t="s">
        <v>247</v>
      </c>
      <c r="C195" s="88" t="s">
        <v>248</v>
      </c>
      <c r="D195" s="88" t="s">
        <v>249</v>
      </c>
      <c r="E195" s="88" t="s">
        <v>250</v>
      </c>
      <c r="F195" s="88" t="s">
        <v>251</v>
      </c>
    </row>
    <row r="196" spans="1:6" x14ac:dyDescent="0.25">
      <c r="A196" s="78" t="s">
        <v>47</v>
      </c>
      <c r="B196" s="15"/>
      <c r="C196" s="15"/>
      <c r="D196" s="15"/>
      <c r="E196" s="15"/>
      <c r="F196" s="15"/>
    </row>
    <row r="197" spans="1:6" x14ac:dyDescent="0.25">
      <c r="A197" s="89" t="s">
        <v>20</v>
      </c>
      <c r="B197" s="102">
        <v>4660556.8595570857</v>
      </c>
      <c r="C197" s="102">
        <v>1160990.0065654495</v>
      </c>
      <c r="D197" s="102">
        <v>1174367.8130602119</v>
      </c>
      <c r="E197" s="102">
        <v>1163838.8385942723</v>
      </c>
      <c r="F197" s="102">
        <v>1161360.2013371508</v>
      </c>
    </row>
    <row r="198" spans="1:6" x14ac:dyDescent="0.25">
      <c r="A198" s="78" t="s">
        <v>11</v>
      </c>
      <c r="B198" s="107">
        <v>-2314811.2569974447</v>
      </c>
      <c r="C198" s="107">
        <v>-579658.71672725887</v>
      </c>
      <c r="D198" s="107">
        <v>-545476.06646363507</v>
      </c>
      <c r="E198" s="107">
        <v>-580585.01221493003</v>
      </c>
      <c r="F198" s="107">
        <v>-609091.46159162105</v>
      </c>
    </row>
    <row r="199" spans="1:6" x14ac:dyDescent="0.25">
      <c r="A199" s="89" t="s">
        <v>23</v>
      </c>
      <c r="B199" s="102">
        <v>2345745.602559641</v>
      </c>
      <c r="C199" s="102">
        <v>581331.28983819066</v>
      </c>
      <c r="D199" s="102">
        <v>628891.74659657688</v>
      </c>
      <c r="E199" s="102">
        <v>583253.82637934224</v>
      </c>
      <c r="F199" s="102">
        <v>552268.73974552972</v>
      </c>
    </row>
    <row r="200" spans="1:6" x14ac:dyDescent="0.25">
      <c r="A200" s="78" t="s">
        <v>12</v>
      </c>
      <c r="B200" s="107">
        <v>-1175750.9321398113</v>
      </c>
      <c r="C200" s="107">
        <v>-308584.43318553263</v>
      </c>
      <c r="D200" s="107">
        <v>-286742.50334683759</v>
      </c>
      <c r="E200" s="107">
        <v>-288032.9126963137</v>
      </c>
      <c r="F200" s="107">
        <v>-292391.08291112736</v>
      </c>
    </row>
    <row r="201" spans="1:6" x14ac:dyDescent="0.25">
      <c r="A201" s="89" t="s">
        <v>13</v>
      </c>
      <c r="B201" s="102">
        <v>1169994.6704198297</v>
      </c>
      <c r="C201" s="102">
        <v>272746.85665265803</v>
      </c>
      <c r="D201" s="102">
        <v>342149.24324973929</v>
      </c>
      <c r="E201" s="102">
        <v>295220.91368302854</v>
      </c>
      <c r="F201" s="102">
        <v>259877.65683440235</v>
      </c>
    </row>
    <row r="202" spans="1:6" x14ac:dyDescent="0.25">
      <c r="A202" s="106" t="s">
        <v>35</v>
      </c>
      <c r="B202" s="107">
        <v>74248.693856807338</v>
      </c>
      <c r="C202" s="107">
        <v>20625.069283441659</v>
      </c>
      <c r="D202" s="107">
        <v>21524.528319419551</v>
      </c>
      <c r="E202" s="107">
        <v>14751.24225190946</v>
      </c>
      <c r="F202" s="107">
        <v>17347.854002036656</v>
      </c>
    </row>
    <row r="203" spans="1:6" x14ac:dyDescent="0.25">
      <c r="A203" s="78" t="s">
        <v>14</v>
      </c>
      <c r="B203" s="107">
        <v>-316.84222569478908</v>
      </c>
      <c r="C203" s="107">
        <v>-616.37824546397644</v>
      </c>
      <c r="D203" s="107">
        <v>61.834445041624875</v>
      </c>
      <c r="E203" s="107">
        <v>1873.4681847441173</v>
      </c>
      <c r="F203" s="107">
        <v>-1635.7666100165545</v>
      </c>
    </row>
    <row r="204" spans="1:6" x14ac:dyDescent="0.25">
      <c r="A204" s="89" t="s">
        <v>15</v>
      </c>
      <c r="B204" s="102">
        <v>1243926.5220509423</v>
      </c>
      <c r="C204" s="102">
        <v>292755.54769063572</v>
      </c>
      <c r="D204" s="102">
        <v>363735.60601420049</v>
      </c>
      <c r="E204" s="102">
        <v>311845.62411968212</v>
      </c>
      <c r="F204" s="102">
        <v>275589.74422642245</v>
      </c>
    </row>
    <row r="205" spans="1:6" ht="6.75" customHeight="1" x14ac:dyDescent="0.25">
      <c r="A205" s="16"/>
      <c r="B205" s="117"/>
      <c r="C205" s="117"/>
      <c r="D205" s="117"/>
      <c r="E205" s="117"/>
      <c r="F205" s="117"/>
    </row>
    <row r="206" spans="1:6" x14ac:dyDescent="0.25">
      <c r="A206" s="106" t="s">
        <v>252</v>
      </c>
      <c r="B206" s="156">
        <v>4523606.9064563131</v>
      </c>
      <c r="C206" s="156">
        <v>4523606.9064563131</v>
      </c>
      <c r="D206" s="157">
        <v>4462159.4494684171</v>
      </c>
      <c r="E206" s="157">
        <v>4382172.9357376257</v>
      </c>
      <c r="F206" s="157">
        <v>4247618.7720899992</v>
      </c>
    </row>
    <row r="207" spans="1:6" x14ac:dyDescent="0.25">
      <c r="A207" s="7"/>
    </row>
    <row r="208" spans="1:6" x14ac:dyDescent="0.25">
      <c r="A208" s="24" t="s">
        <v>42</v>
      </c>
      <c r="B208" s="227" t="s">
        <v>247</v>
      </c>
      <c r="C208" s="227" t="s">
        <v>248</v>
      </c>
      <c r="D208" s="227" t="s">
        <v>249</v>
      </c>
      <c r="E208" s="227" t="s">
        <v>250</v>
      </c>
      <c r="F208" s="227" t="s">
        <v>251</v>
      </c>
    </row>
    <row r="209" spans="1:6" x14ac:dyDescent="0.25">
      <c r="A209" s="78" t="s">
        <v>107</v>
      </c>
    </row>
    <row r="210" spans="1:6" x14ac:dyDescent="0.25">
      <c r="A210" s="89" t="s">
        <v>20</v>
      </c>
      <c r="B210" s="102">
        <v>2515648.1149291433</v>
      </c>
      <c r="C210" s="102">
        <v>626442.0682153923</v>
      </c>
      <c r="D210" s="102">
        <v>616676.42519162584</v>
      </c>
      <c r="E210" s="102">
        <v>663127.55899914913</v>
      </c>
      <c r="F210" s="102">
        <v>609402.06252297678</v>
      </c>
    </row>
    <row r="211" spans="1:6" x14ac:dyDescent="0.25">
      <c r="A211" s="78" t="s">
        <v>11</v>
      </c>
      <c r="B211" s="107">
        <v>-1706930.9755500983</v>
      </c>
      <c r="C211" s="107">
        <v>-443567.58884857019</v>
      </c>
      <c r="D211" s="107">
        <v>-403974.05237124767</v>
      </c>
      <c r="E211" s="107">
        <v>-407873.66623538162</v>
      </c>
      <c r="F211" s="107">
        <v>-451515.66809489968</v>
      </c>
    </row>
    <row r="212" spans="1:6" x14ac:dyDescent="0.25">
      <c r="A212" s="89" t="s">
        <v>23</v>
      </c>
      <c r="B212" s="102">
        <v>808717.13937904499</v>
      </c>
      <c r="C212" s="102">
        <v>182874.47936682211</v>
      </c>
      <c r="D212" s="102">
        <v>212702.37282037816</v>
      </c>
      <c r="E212" s="102">
        <v>255253.89276376751</v>
      </c>
      <c r="F212" s="102">
        <v>157886.3944280771</v>
      </c>
    </row>
    <row r="213" spans="1:6" x14ac:dyDescent="0.25">
      <c r="A213" s="78" t="s">
        <v>12</v>
      </c>
      <c r="B213" s="107">
        <v>-466260.62519176019</v>
      </c>
      <c r="C213" s="107">
        <v>-96177.266082016082</v>
      </c>
      <c r="D213" s="107">
        <v>-111538.5109446295</v>
      </c>
      <c r="E213" s="107">
        <v>-109031.30108973371</v>
      </c>
      <c r="F213" s="107">
        <v>-149513.54707538086</v>
      </c>
    </row>
    <row r="214" spans="1:6" x14ac:dyDescent="0.25">
      <c r="A214" s="89" t="s">
        <v>13</v>
      </c>
      <c r="B214" s="102">
        <v>342456.5141872848</v>
      </c>
      <c r="C214" s="102">
        <v>86697.213284806028</v>
      </c>
      <c r="D214" s="102">
        <v>101163.86187574867</v>
      </c>
      <c r="E214" s="102">
        <v>146222.59167403379</v>
      </c>
      <c r="F214" s="102">
        <v>8372.8473526962334</v>
      </c>
    </row>
    <row r="215" spans="1:6" x14ac:dyDescent="0.25">
      <c r="A215" s="106" t="s">
        <v>35</v>
      </c>
      <c r="B215" s="107">
        <v>173013.05810013576</v>
      </c>
      <c r="C215" s="107">
        <v>45756.484797284218</v>
      </c>
      <c r="D215" s="107">
        <v>43896.054132322599</v>
      </c>
      <c r="E215" s="107">
        <v>41504.579670478815</v>
      </c>
      <c r="F215" s="107">
        <v>41855.939500050124</v>
      </c>
    </row>
    <row r="216" spans="1:6" x14ac:dyDescent="0.25">
      <c r="A216" s="78" t="s">
        <v>14</v>
      </c>
      <c r="B216" s="107">
        <v>739.42686298310946</v>
      </c>
      <c r="C216" s="107">
        <v>1242.1869657565637</v>
      </c>
      <c r="D216" s="107">
        <v>425.25361629207134</v>
      </c>
      <c r="E216" s="107">
        <v>-1907.2479737417759</v>
      </c>
      <c r="F216" s="107">
        <v>979.23425467624941</v>
      </c>
    </row>
    <row r="217" spans="1:6" x14ac:dyDescent="0.25">
      <c r="A217" s="89" t="s">
        <v>25</v>
      </c>
      <c r="B217" s="102">
        <v>516208.99915040366</v>
      </c>
      <c r="C217" s="102">
        <v>133695.88504784682</v>
      </c>
      <c r="D217" s="102">
        <v>145485.16962436333</v>
      </c>
      <c r="E217" s="102">
        <v>185819.92337077082</v>
      </c>
      <c r="F217" s="102">
        <v>51208.02110742261</v>
      </c>
    </row>
    <row r="218" spans="1:6" x14ac:dyDescent="0.25">
      <c r="A218" s="106" t="s">
        <v>246</v>
      </c>
      <c r="B218" s="107">
        <v>-2991.2532136426307</v>
      </c>
      <c r="C218" s="107">
        <v>-662.47312025137944</v>
      </c>
      <c r="D218" s="107">
        <v>-812.48760587608558</v>
      </c>
      <c r="E218" s="107">
        <v>-843.90997064008843</v>
      </c>
      <c r="F218" s="107">
        <v>-672.38251687501906</v>
      </c>
    </row>
    <row r="219" spans="1:6" x14ac:dyDescent="0.25">
      <c r="A219" s="89" t="s">
        <v>202</v>
      </c>
      <c r="B219" s="102">
        <v>513217.74593676103</v>
      </c>
      <c r="C219" s="102">
        <v>133033.41192759544</v>
      </c>
      <c r="D219" s="102">
        <v>144672.68201848725</v>
      </c>
      <c r="E219" s="102">
        <v>184976.01340013073</v>
      </c>
      <c r="F219" s="102">
        <v>50535.638590547591</v>
      </c>
    </row>
    <row r="220" spans="1:6" ht="6.75" customHeight="1" x14ac:dyDescent="0.25">
      <c r="A220" s="16"/>
      <c r="B220" s="117"/>
      <c r="C220" s="117"/>
      <c r="D220" s="117"/>
      <c r="E220" s="117"/>
      <c r="F220" s="117"/>
    </row>
    <row r="221" spans="1:6" x14ac:dyDescent="0.25">
      <c r="A221" s="106" t="s">
        <v>252</v>
      </c>
      <c r="B221" s="136">
        <v>5359961.6258832589</v>
      </c>
      <c r="C221" s="136">
        <v>5359961.6258832589</v>
      </c>
      <c r="D221" s="99">
        <v>5405890.4326975532</v>
      </c>
      <c r="E221" s="99">
        <v>5415034.2696848838</v>
      </c>
      <c r="F221" s="99">
        <v>5274971.6139700012</v>
      </c>
    </row>
    <row r="222" spans="1:6" x14ac:dyDescent="0.25">
      <c r="A222" s="7"/>
    </row>
    <row r="223" spans="1:6" x14ac:dyDescent="0.25">
      <c r="A223" s="24" t="s">
        <v>42</v>
      </c>
      <c r="B223" s="108" t="s">
        <v>247</v>
      </c>
      <c r="C223" s="108" t="s">
        <v>248</v>
      </c>
      <c r="D223" s="108" t="s">
        <v>249</v>
      </c>
      <c r="E223" s="108" t="s">
        <v>250</v>
      </c>
      <c r="F223" s="108" t="s">
        <v>251</v>
      </c>
    </row>
    <row r="224" spans="1:6" x14ac:dyDescent="0.25">
      <c r="A224" s="78" t="s">
        <v>110</v>
      </c>
    </row>
    <row r="225" spans="1:6" x14ac:dyDescent="0.25">
      <c r="A225" s="89" t="s">
        <v>20</v>
      </c>
      <c r="B225" s="102">
        <v>2507175.1327714068</v>
      </c>
      <c r="C225" s="102">
        <v>624568.05933649535</v>
      </c>
      <c r="D225" s="102">
        <v>614440.41951200156</v>
      </c>
      <c r="E225" s="102">
        <v>660708.10583452671</v>
      </c>
      <c r="F225" s="102">
        <v>607458.54808838351</v>
      </c>
    </row>
    <row r="226" spans="1:6" x14ac:dyDescent="0.25">
      <c r="A226" s="78" t="s">
        <v>11</v>
      </c>
      <c r="B226" s="107">
        <v>-1701449.9719648673</v>
      </c>
      <c r="C226" s="107">
        <v>-442355.9058821075</v>
      </c>
      <c r="D226" s="107">
        <v>-402551.60227317986</v>
      </c>
      <c r="E226" s="107">
        <v>-406298.11955009954</v>
      </c>
      <c r="F226" s="107">
        <v>-450244.34425948083</v>
      </c>
    </row>
    <row r="227" spans="1:6" x14ac:dyDescent="0.25">
      <c r="A227" s="89" t="s">
        <v>23</v>
      </c>
      <c r="B227" s="102">
        <v>805725.16080653947</v>
      </c>
      <c r="C227" s="102">
        <v>182212.15345438785</v>
      </c>
      <c r="D227" s="102">
        <v>211888.81723882171</v>
      </c>
      <c r="E227" s="102">
        <v>254409.98628442717</v>
      </c>
      <c r="F227" s="102">
        <v>157214.20382890268</v>
      </c>
    </row>
    <row r="228" spans="1:6" x14ac:dyDescent="0.25">
      <c r="A228" s="78" t="s">
        <v>12</v>
      </c>
      <c r="B228" s="107">
        <v>-466259.8998328973</v>
      </c>
      <c r="C228" s="107">
        <v>-96177.413289833188</v>
      </c>
      <c r="D228" s="107">
        <v>-111537.44296894912</v>
      </c>
      <c r="E228" s="107">
        <v>-109031.30458103347</v>
      </c>
      <c r="F228" s="107">
        <v>-149513.73899308147</v>
      </c>
    </row>
    <row r="229" spans="1:6" x14ac:dyDescent="0.25">
      <c r="A229" s="89" t="s">
        <v>13</v>
      </c>
      <c r="B229" s="102">
        <v>339465.26097364217</v>
      </c>
      <c r="C229" s="102">
        <v>86034.740164554663</v>
      </c>
      <c r="D229" s="102">
        <v>100351.37426987258</v>
      </c>
      <c r="E229" s="102">
        <v>145378.6817033937</v>
      </c>
      <c r="F229" s="102">
        <v>7700.4648358212144</v>
      </c>
    </row>
    <row r="230" spans="1:6" x14ac:dyDescent="0.25">
      <c r="A230" s="106" t="s">
        <v>35</v>
      </c>
      <c r="B230" s="107">
        <v>173013.05810013576</v>
      </c>
      <c r="C230" s="107">
        <v>45756.484797284218</v>
      </c>
      <c r="D230" s="107">
        <v>43896.054132322599</v>
      </c>
      <c r="E230" s="107">
        <v>41504.579670478815</v>
      </c>
      <c r="F230" s="107">
        <v>41855.939500050124</v>
      </c>
    </row>
    <row r="231" spans="1:6" x14ac:dyDescent="0.25">
      <c r="A231" s="78" t="s">
        <v>14</v>
      </c>
      <c r="B231" s="107">
        <v>739.42686298310946</v>
      </c>
      <c r="C231" s="107">
        <v>1242.1869657565637</v>
      </c>
      <c r="D231" s="107">
        <v>425.25361629207134</v>
      </c>
      <c r="E231" s="107">
        <v>-1907.2479737417759</v>
      </c>
      <c r="F231" s="107">
        <v>979.23425467624941</v>
      </c>
    </row>
    <row r="232" spans="1:6" x14ac:dyDescent="0.25">
      <c r="A232" s="89" t="s">
        <v>15</v>
      </c>
      <c r="B232" s="102">
        <v>513217.74593676103</v>
      </c>
      <c r="C232" s="102">
        <v>133033.41192759544</v>
      </c>
      <c r="D232" s="102">
        <v>144672.68201848725</v>
      </c>
      <c r="E232" s="102">
        <v>184976.01340013073</v>
      </c>
      <c r="F232" s="102">
        <v>50535.638590547591</v>
      </c>
    </row>
    <row r="233" spans="1:6" ht="6.75" customHeight="1" x14ac:dyDescent="0.25">
      <c r="A233" s="16"/>
      <c r="B233" s="117"/>
      <c r="C233" s="117"/>
      <c r="D233" s="117"/>
      <c r="E233" s="117"/>
      <c r="F233" s="117"/>
    </row>
    <row r="234" spans="1:6" x14ac:dyDescent="0.25">
      <c r="A234" s="106" t="s">
        <v>252</v>
      </c>
      <c r="B234" s="136">
        <v>5359961.6258832589</v>
      </c>
      <c r="C234" s="136">
        <v>5359961.6258832589</v>
      </c>
      <c r="D234" s="99">
        <v>5405890.4326975532</v>
      </c>
      <c r="E234" s="99">
        <v>5415034.2696848838</v>
      </c>
      <c r="F234" s="99">
        <v>5274971.6139700012</v>
      </c>
    </row>
    <row r="235" spans="1:6" x14ac:dyDescent="0.25">
      <c r="A235" s="7"/>
    </row>
    <row r="236" spans="1:6" x14ac:dyDescent="0.25">
      <c r="A236" s="7"/>
    </row>
    <row r="237" spans="1:6" x14ac:dyDescent="0.25">
      <c r="A237" s="24" t="s">
        <v>42</v>
      </c>
      <c r="B237" s="227" t="s">
        <v>247</v>
      </c>
      <c r="C237" s="227" t="s">
        <v>248</v>
      </c>
      <c r="D237" s="227" t="s">
        <v>249</v>
      </c>
      <c r="E237" s="227" t="s">
        <v>250</v>
      </c>
      <c r="F237" s="227" t="s">
        <v>251</v>
      </c>
    </row>
    <row r="238" spans="1:6" x14ac:dyDescent="0.25">
      <c r="A238" s="78" t="s">
        <v>111</v>
      </c>
    </row>
    <row r="239" spans="1:6" x14ac:dyDescent="0.25">
      <c r="A239" s="89" t="s">
        <v>20</v>
      </c>
      <c r="B239" s="102">
        <v>2833942.3456255877</v>
      </c>
      <c r="C239" s="102">
        <v>734519.92841924366</v>
      </c>
      <c r="D239" s="102">
        <v>702026.17536250991</v>
      </c>
      <c r="E239" s="102">
        <v>730621.83678526396</v>
      </c>
      <c r="F239" s="102">
        <v>666774.40505856997</v>
      </c>
    </row>
    <row r="240" spans="1:6" x14ac:dyDescent="0.25">
      <c r="A240" s="78" t="s">
        <v>11</v>
      </c>
      <c r="B240" s="107">
        <v>-1882078.78275758</v>
      </c>
      <c r="C240" s="107">
        <v>-481481.06867750798</v>
      </c>
      <c r="D240" s="107">
        <v>-464771.22372859542</v>
      </c>
      <c r="E240" s="107">
        <v>-466095.43132897111</v>
      </c>
      <c r="F240" s="107">
        <v>-469731.05902250577</v>
      </c>
    </row>
    <row r="241" spans="1:6" x14ac:dyDescent="0.25">
      <c r="A241" s="89" t="s">
        <v>23</v>
      </c>
      <c r="B241" s="102">
        <v>951863.56286800769</v>
      </c>
      <c r="C241" s="102">
        <v>253038.85974173568</v>
      </c>
      <c r="D241" s="102">
        <v>237254.95163391449</v>
      </c>
      <c r="E241" s="102">
        <v>264526.40545629285</v>
      </c>
      <c r="F241" s="102">
        <v>197043.34603606421</v>
      </c>
    </row>
    <row r="242" spans="1:6" x14ac:dyDescent="0.25">
      <c r="A242" s="78" t="s">
        <v>12</v>
      </c>
      <c r="B242" s="107">
        <v>-49967.746884092499</v>
      </c>
      <c r="C242" s="107">
        <v>4385.6216625974685</v>
      </c>
      <c r="D242" s="107">
        <v>-19406.023319858807</v>
      </c>
      <c r="E242" s="107">
        <v>-15547.696911082105</v>
      </c>
      <c r="F242" s="107">
        <v>-19399.648315749051</v>
      </c>
    </row>
    <row r="243" spans="1:6" x14ac:dyDescent="0.25">
      <c r="A243" s="89" t="s">
        <v>13</v>
      </c>
      <c r="B243" s="102">
        <v>901895.81598391524</v>
      </c>
      <c r="C243" s="102">
        <v>257424.48140433314</v>
      </c>
      <c r="D243" s="102">
        <v>217848.92831405569</v>
      </c>
      <c r="E243" s="102">
        <v>248978.70854521074</v>
      </c>
      <c r="F243" s="102">
        <v>177643.69772031516</v>
      </c>
    </row>
    <row r="244" spans="1:6" x14ac:dyDescent="0.25">
      <c r="A244" s="106" t="s">
        <v>35</v>
      </c>
      <c r="B244" s="107">
        <v>0</v>
      </c>
      <c r="C244" s="107">
        <v>0</v>
      </c>
      <c r="D244" s="107">
        <v>0</v>
      </c>
      <c r="E244" s="107">
        <v>0</v>
      </c>
      <c r="F244" s="107">
        <v>0</v>
      </c>
    </row>
    <row r="245" spans="1:6" x14ac:dyDescent="0.25">
      <c r="A245" s="78" t="s">
        <v>14</v>
      </c>
      <c r="B245" s="107">
        <v>31142.020445682581</v>
      </c>
      <c r="C245" s="107">
        <v>2325.8421923367914</v>
      </c>
      <c r="D245" s="107">
        <v>25025.529872369985</v>
      </c>
      <c r="E245" s="107">
        <v>1123.5564304477366</v>
      </c>
      <c r="F245" s="107">
        <v>2667.0919505280663</v>
      </c>
    </row>
    <row r="246" spans="1:6" x14ac:dyDescent="0.25">
      <c r="A246" s="89" t="s">
        <v>25</v>
      </c>
      <c r="B246" s="102">
        <v>933037.83642959781</v>
      </c>
      <c r="C246" s="102">
        <v>259750.32359666994</v>
      </c>
      <c r="D246" s="102">
        <v>242874.45818642568</v>
      </c>
      <c r="E246" s="102">
        <v>250102.26497565847</v>
      </c>
      <c r="F246" s="102">
        <v>180310.78967084322</v>
      </c>
    </row>
    <row r="247" spans="1:6" x14ac:dyDescent="0.25">
      <c r="A247" s="106" t="s">
        <v>246</v>
      </c>
      <c r="B247" s="107">
        <v>-10119.538262549788</v>
      </c>
      <c r="C247" s="107">
        <v>-2782.2720028521144</v>
      </c>
      <c r="D247" s="107">
        <v>-2904.659598813043</v>
      </c>
      <c r="E247" s="107">
        <v>-2190.5208282868844</v>
      </c>
      <c r="F247" s="107">
        <v>-2242.0858325980371</v>
      </c>
    </row>
    <row r="248" spans="1:6" x14ac:dyDescent="0.25">
      <c r="A248" s="89" t="s">
        <v>114</v>
      </c>
      <c r="B248" s="102">
        <v>922918.29816704802</v>
      </c>
      <c r="C248" s="102">
        <v>256968.05159381783</v>
      </c>
      <c r="D248" s="102">
        <v>239969.79858761263</v>
      </c>
      <c r="E248" s="102">
        <v>247911.74414737159</v>
      </c>
      <c r="F248" s="102">
        <v>178068.70383824519</v>
      </c>
    </row>
    <row r="249" spans="1:6" ht="6.75" customHeight="1" x14ac:dyDescent="0.25">
      <c r="A249" s="16"/>
      <c r="B249" s="117"/>
      <c r="C249" s="117"/>
      <c r="D249" s="117"/>
      <c r="E249" s="117"/>
      <c r="F249" s="117"/>
    </row>
    <row r="250" spans="1:6" x14ac:dyDescent="0.25">
      <c r="A250" s="106" t="s">
        <v>252</v>
      </c>
      <c r="B250" s="136">
        <v>6264020.3489649994</v>
      </c>
      <c r="C250" s="136">
        <v>6264020.3489649994</v>
      </c>
      <c r="D250" s="99">
        <v>6327762.4376733322</v>
      </c>
      <c r="E250" s="99">
        <v>6338619.69955</v>
      </c>
      <c r="F250" s="99">
        <v>6004139.3843100015</v>
      </c>
    </row>
    <row r="251" spans="1:6" x14ac:dyDescent="0.25">
      <c r="A251" s="7"/>
    </row>
    <row r="252" spans="1:6" x14ac:dyDescent="0.25">
      <c r="A252" s="24" t="s">
        <v>42</v>
      </c>
      <c r="B252" s="108" t="s">
        <v>247</v>
      </c>
      <c r="C252" s="108" t="s">
        <v>248</v>
      </c>
      <c r="D252" s="108" t="s">
        <v>249</v>
      </c>
      <c r="E252" s="108" t="s">
        <v>250</v>
      </c>
      <c r="F252" s="108" t="s">
        <v>251</v>
      </c>
    </row>
    <row r="253" spans="1:6" x14ac:dyDescent="0.25">
      <c r="A253" s="78" t="s">
        <v>115</v>
      </c>
    </row>
    <row r="254" spans="1:6" x14ac:dyDescent="0.25">
      <c r="A254" s="89" t="s">
        <v>20</v>
      </c>
      <c r="B254" s="102">
        <v>2794805.2892146343</v>
      </c>
      <c r="C254" s="102">
        <v>723923.45909021911</v>
      </c>
      <c r="D254" s="102">
        <v>691744.86494202702</v>
      </c>
      <c r="E254" s="102">
        <v>721238.80181603704</v>
      </c>
      <c r="F254" s="102">
        <v>657898.16336635058</v>
      </c>
    </row>
    <row r="255" spans="1:6" x14ac:dyDescent="0.25">
      <c r="A255" s="78" t="s">
        <v>11</v>
      </c>
      <c r="B255" s="107">
        <v>-1853061.2646091764</v>
      </c>
      <c r="C255" s="107">
        <v>-473666.87135133555</v>
      </c>
      <c r="D255" s="107">
        <v>-457394.57290692558</v>
      </c>
      <c r="E255" s="107">
        <v>-458902.91718803108</v>
      </c>
      <c r="F255" s="107">
        <v>-463096.90316288441</v>
      </c>
    </row>
    <row r="256" spans="1:6" x14ac:dyDescent="0.25">
      <c r="A256" s="89" t="s">
        <v>23</v>
      </c>
      <c r="B256" s="102">
        <v>941744.0246054579</v>
      </c>
      <c r="C256" s="102">
        <v>250256.58773888357</v>
      </c>
      <c r="D256" s="102">
        <v>234350.29203510145</v>
      </c>
      <c r="E256" s="102">
        <v>262335.88462800597</v>
      </c>
      <c r="F256" s="102">
        <v>194801.26020346617</v>
      </c>
    </row>
    <row r="257" spans="1:6" x14ac:dyDescent="0.25">
      <c r="A257" s="78" t="s">
        <v>12</v>
      </c>
      <c r="B257" s="107">
        <v>-49967.746884092499</v>
      </c>
      <c r="C257" s="107">
        <v>4385.6216625974685</v>
      </c>
      <c r="D257" s="107">
        <v>-19406.023319858807</v>
      </c>
      <c r="E257" s="107">
        <v>-15547.696911082105</v>
      </c>
      <c r="F257" s="107">
        <v>-19399.648315749051</v>
      </c>
    </row>
    <row r="258" spans="1:6" x14ac:dyDescent="0.25">
      <c r="A258" s="89" t="s">
        <v>13</v>
      </c>
      <c r="B258" s="102">
        <v>891776.27772136545</v>
      </c>
      <c r="C258" s="102">
        <v>254642.20940148103</v>
      </c>
      <c r="D258" s="102">
        <v>214944.26871524265</v>
      </c>
      <c r="E258" s="102">
        <v>246788.18771692386</v>
      </c>
      <c r="F258" s="102">
        <v>175401.61188771712</v>
      </c>
    </row>
    <row r="259" spans="1:6" x14ac:dyDescent="0.25">
      <c r="A259" s="106" t="s">
        <v>24</v>
      </c>
      <c r="B259" s="107">
        <v>31142.020445682581</v>
      </c>
      <c r="C259" s="107">
        <v>2325.8421923367914</v>
      </c>
      <c r="D259" s="107">
        <v>25025.529872369985</v>
      </c>
      <c r="E259" s="107">
        <v>1123.5564304477366</v>
      </c>
      <c r="F259" s="107">
        <v>2667.0919505280663</v>
      </c>
    </row>
    <row r="260" spans="1:6" x14ac:dyDescent="0.25">
      <c r="A260" s="89" t="s">
        <v>15</v>
      </c>
      <c r="B260" s="102">
        <v>922918.29816704802</v>
      </c>
      <c r="C260" s="102">
        <v>256968.05159381783</v>
      </c>
      <c r="D260" s="102">
        <v>239969.79858761263</v>
      </c>
      <c r="E260" s="102">
        <v>247911.74414737159</v>
      </c>
      <c r="F260" s="102">
        <v>178068.70383824519</v>
      </c>
    </row>
    <row r="261" spans="1:6" ht="6.75" customHeight="1" x14ac:dyDescent="0.25">
      <c r="A261" s="16"/>
      <c r="B261" s="117"/>
      <c r="C261" s="117"/>
      <c r="D261" s="117"/>
      <c r="E261" s="117"/>
      <c r="F261" s="117"/>
    </row>
    <row r="262" spans="1:6" x14ac:dyDescent="0.25">
      <c r="A262" s="106" t="s">
        <v>252</v>
      </c>
      <c r="B262" s="136">
        <v>6264020.3489649994</v>
      </c>
      <c r="C262" s="136">
        <v>6264020.3489649994</v>
      </c>
      <c r="D262" s="99">
        <v>6327762.4376733322</v>
      </c>
      <c r="E262" s="99">
        <v>6338619.69955</v>
      </c>
      <c r="F262" s="99">
        <v>6004139.3843100015</v>
      </c>
    </row>
    <row r="263" spans="1:6" x14ac:dyDescent="0.25">
      <c r="A263" s="7"/>
    </row>
    <row r="264" spans="1:6" x14ac:dyDescent="0.25">
      <c r="A264" s="24" t="s">
        <v>42</v>
      </c>
      <c r="B264" s="108" t="s">
        <v>247</v>
      </c>
      <c r="C264" s="108" t="s">
        <v>248</v>
      </c>
      <c r="D264" s="108" t="s">
        <v>249</v>
      </c>
      <c r="E264" s="108" t="s">
        <v>250</v>
      </c>
      <c r="F264" s="108" t="s">
        <v>251</v>
      </c>
    </row>
    <row r="265" spans="1:6" x14ac:dyDescent="0.25">
      <c r="A265" s="78" t="s">
        <v>49</v>
      </c>
    </row>
    <row r="266" spans="1:6" x14ac:dyDescent="0.25">
      <c r="A266" s="89" t="s">
        <v>20</v>
      </c>
      <c r="B266" s="102">
        <v>2320261.2477628398</v>
      </c>
      <c r="C266" s="102">
        <v>604130.34932819719</v>
      </c>
      <c r="D266" s="102">
        <v>579211.04402667412</v>
      </c>
      <c r="E266" s="102">
        <v>561712.54954302043</v>
      </c>
      <c r="F266" s="102">
        <v>575207.30486494536</v>
      </c>
    </row>
    <row r="267" spans="1:6" x14ac:dyDescent="0.25">
      <c r="A267" s="78" t="s">
        <v>11</v>
      </c>
      <c r="B267" s="107">
        <v>-1156445.0476338097</v>
      </c>
      <c r="C267" s="107">
        <v>-302093.42287782871</v>
      </c>
      <c r="D267" s="107">
        <v>-277936.41616631974</v>
      </c>
      <c r="E267" s="107">
        <v>-275826.46836669691</v>
      </c>
      <c r="F267" s="107">
        <v>-300588.74022296467</v>
      </c>
    </row>
    <row r="268" spans="1:6" x14ac:dyDescent="0.25">
      <c r="A268" s="89" t="s">
        <v>23</v>
      </c>
      <c r="B268" s="102">
        <v>1163816.20012903</v>
      </c>
      <c r="C268" s="102">
        <v>302036.92645036848</v>
      </c>
      <c r="D268" s="102">
        <v>301274.62786035438</v>
      </c>
      <c r="E268" s="102">
        <v>285886.08117632353</v>
      </c>
      <c r="F268" s="102">
        <v>274618.56464198069</v>
      </c>
    </row>
    <row r="269" spans="1:6" x14ac:dyDescent="0.25">
      <c r="A269" s="106" t="s">
        <v>12</v>
      </c>
      <c r="B269" s="107">
        <v>-5342.6756699889975</v>
      </c>
      <c r="C269" s="107">
        <v>-3769.4645679739483</v>
      </c>
      <c r="D269" s="107">
        <v>2339.997032934285</v>
      </c>
      <c r="E269" s="107">
        <v>-3939.964156506137</v>
      </c>
      <c r="F269" s="107">
        <v>26.756021556801326</v>
      </c>
    </row>
    <row r="270" spans="1:6" x14ac:dyDescent="0.25">
      <c r="A270" s="89" t="s">
        <v>13</v>
      </c>
      <c r="B270" s="102">
        <v>1158473.524459041</v>
      </c>
      <c r="C270" s="102">
        <v>298267.46188239451</v>
      </c>
      <c r="D270" s="102">
        <v>303614.62489328865</v>
      </c>
      <c r="E270" s="102">
        <v>281946.11701981741</v>
      </c>
      <c r="F270" s="102">
        <v>274645.32066353748</v>
      </c>
    </row>
    <row r="271" spans="1:6" x14ac:dyDescent="0.25">
      <c r="A271" s="106" t="s">
        <v>35</v>
      </c>
      <c r="B271" s="107">
        <v>169964.94061003206</v>
      </c>
      <c r="C271" s="107">
        <v>39703.460570159252</v>
      </c>
      <c r="D271" s="107">
        <v>28367.740286387227</v>
      </c>
      <c r="E271" s="107">
        <v>60076.195402796446</v>
      </c>
      <c r="F271" s="107">
        <v>41817.544350689132</v>
      </c>
    </row>
    <row r="272" spans="1:6" x14ac:dyDescent="0.25">
      <c r="A272" s="78" t="s">
        <v>14</v>
      </c>
      <c r="B272" s="107">
        <v>772.6426499256545</v>
      </c>
      <c r="C272" s="107">
        <v>-515.01507748072061</v>
      </c>
      <c r="D272" s="107">
        <v>71.278001902095568</v>
      </c>
      <c r="E272" s="107">
        <v>1218.5513867622499</v>
      </c>
      <c r="F272" s="107">
        <v>-2.1716612579706198</v>
      </c>
    </row>
    <row r="273" spans="1:6" x14ac:dyDescent="0.25">
      <c r="A273" s="89" t="s">
        <v>15</v>
      </c>
      <c r="B273" s="102">
        <v>1329211.1077189986</v>
      </c>
      <c r="C273" s="102">
        <v>337455.90737507306</v>
      </c>
      <c r="D273" s="102">
        <v>332053.64318157797</v>
      </c>
      <c r="E273" s="102">
        <v>343240.86380937608</v>
      </c>
      <c r="F273" s="102">
        <v>316460.69335296866</v>
      </c>
    </row>
    <row r="274" spans="1:6" ht="6.75" customHeight="1" x14ac:dyDescent="0.25">
      <c r="A274" s="16"/>
      <c r="B274" s="117"/>
      <c r="C274" s="117"/>
      <c r="D274" s="117"/>
      <c r="E274" s="117"/>
      <c r="F274" s="117"/>
    </row>
    <row r="275" spans="1:6" x14ac:dyDescent="0.25">
      <c r="A275" s="106" t="s">
        <v>252</v>
      </c>
      <c r="B275" s="136">
        <v>7372491.3718576962</v>
      </c>
      <c r="C275" s="136">
        <v>7372491.3718576962</v>
      </c>
      <c r="D275" s="99">
        <v>7340139.6113679912</v>
      </c>
      <c r="E275" s="99">
        <v>7306974.8007542379</v>
      </c>
      <c r="F275" s="99">
        <v>7270607.2115067635</v>
      </c>
    </row>
    <row r="276" spans="1:6" x14ac:dyDescent="0.25">
      <c r="A276" s="7"/>
    </row>
    <row r="277" spans="1:6" x14ac:dyDescent="0.25">
      <c r="A277" s="24" t="s">
        <v>42</v>
      </c>
      <c r="B277" s="108" t="s">
        <v>247</v>
      </c>
      <c r="C277" s="108" t="s">
        <v>248</v>
      </c>
      <c r="D277" s="108" t="s">
        <v>249</v>
      </c>
      <c r="E277" s="108" t="s">
        <v>250</v>
      </c>
      <c r="F277" s="108" t="s">
        <v>251</v>
      </c>
    </row>
    <row r="278" spans="1:6" x14ac:dyDescent="0.25">
      <c r="A278" s="78" t="s">
        <v>48</v>
      </c>
    </row>
    <row r="279" spans="1:6" x14ac:dyDescent="0.25">
      <c r="A279" s="89" t="s">
        <v>20</v>
      </c>
      <c r="B279" s="102">
        <v>3012468.8657725528</v>
      </c>
      <c r="C279" s="102">
        <v>789363.49427914247</v>
      </c>
      <c r="D279" s="102">
        <v>739397.74386675283</v>
      </c>
      <c r="E279" s="102">
        <v>763513.72597751743</v>
      </c>
      <c r="F279" s="102">
        <v>720193.9016491404</v>
      </c>
    </row>
    <row r="280" spans="1:6" x14ac:dyDescent="0.25">
      <c r="A280" s="78" t="s">
        <v>11</v>
      </c>
      <c r="B280" s="107">
        <v>-2308460.4424642604</v>
      </c>
      <c r="C280" s="107">
        <v>-605271.55537844345</v>
      </c>
      <c r="D280" s="107">
        <v>-558248.63656394323</v>
      </c>
      <c r="E280" s="107">
        <v>-578749.03135905205</v>
      </c>
      <c r="F280" s="107">
        <v>-566191.2191628213</v>
      </c>
    </row>
    <row r="281" spans="1:6" x14ac:dyDescent="0.25">
      <c r="A281" s="89" t="s">
        <v>23</v>
      </c>
      <c r="B281" s="102">
        <v>704008.4233082924</v>
      </c>
      <c r="C281" s="102">
        <v>184091.93890069902</v>
      </c>
      <c r="D281" s="102">
        <v>181149.1073028096</v>
      </c>
      <c r="E281" s="102">
        <v>184764.69461846538</v>
      </c>
      <c r="F281" s="102">
        <v>154002.6824863191</v>
      </c>
    </row>
    <row r="282" spans="1:6" x14ac:dyDescent="0.25">
      <c r="A282" s="106" t="s">
        <v>12</v>
      </c>
      <c r="B282" s="107">
        <v>-24847.436687440939</v>
      </c>
      <c r="C282" s="107">
        <v>-6601.6737332888752</v>
      </c>
      <c r="D282" s="107">
        <v>-1310.0184559867403</v>
      </c>
      <c r="E282" s="107">
        <v>-15876.962797187165</v>
      </c>
      <c r="F282" s="107">
        <v>-1058.7817009781636</v>
      </c>
    </row>
    <row r="283" spans="1:6" x14ac:dyDescent="0.25">
      <c r="A283" s="89" t="s">
        <v>13</v>
      </c>
      <c r="B283" s="102">
        <v>679160.98662085144</v>
      </c>
      <c r="C283" s="102">
        <v>177490.26516741014</v>
      </c>
      <c r="D283" s="102">
        <v>179839.08884682285</v>
      </c>
      <c r="E283" s="102">
        <v>168887.73182127823</v>
      </c>
      <c r="F283" s="102">
        <v>152943.90078534093</v>
      </c>
    </row>
    <row r="284" spans="1:6" x14ac:dyDescent="0.25">
      <c r="A284" s="106" t="s">
        <v>35</v>
      </c>
      <c r="B284" s="107">
        <v>43058.930402049024</v>
      </c>
      <c r="C284" s="107">
        <v>10606.722902962667</v>
      </c>
      <c r="D284" s="107">
        <v>9639.5325211159379</v>
      </c>
      <c r="E284" s="107">
        <v>14386.230607769934</v>
      </c>
      <c r="F284" s="107">
        <v>8426.444370200501</v>
      </c>
    </row>
    <row r="285" spans="1:6" x14ac:dyDescent="0.25">
      <c r="A285" s="78" t="s">
        <v>14</v>
      </c>
      <c r="B285" s="107">
        <v>2504.4845413117741</v>
      </c>
      <c r="C285" s="107">
        <v>-2648.9828453035957</v>
      </c>
      <c r="D285" s="107">
        <v>1901.8993713903378</v>
      </c>
      <c r="E285" s="107">
        <v>120.27885543418719</v>
      </c>
      <c r="F285" s="107">
        <v>3131.2891597908447</v>
      </c>
    </row>
    <row r="286" spans="1:6" x14ac:dyDescent="0.25">
      <c r="A286" s="89" t="s">
        <v>15</v>
      </c>
      <c r="B286" s="102">
        <v>724724.40156421228</v>
      </c>
      <c r="C286" s="102">
        <v>185448.00522506921</v>
      </c>
      <c r="D286" s="102">
        <v>191380.52073932913</v>
      </c>
      <c r="E286" s="102">
        <v>183394.24128448236</v>
      </c>
      <c r="F286" s="102">
        <v>164501.63431533228</v>
      </c>
    </row>
    <row r="287" spans="1:6" ht="6.75" customHeight="1" x14ac:dyDescent="0.25">
      <c r="A287" s="16"/>
      <c r="B287" s="117"/>
      <c r="C287" s="117"/>
      <c r="D287" s="117"/>
      <c r="E287" s="117"/>
      <c r="F287" s="117"/>
    </row>
    <row r="288" spans="1:6" x14ac:dyDescent="0.25">
      <c r="A288" s="106" t="s">
        <v>252</v>
      </c>
      <c r="B288" s="136">
        <v>2171110.5793529162</v>
      </c>
      <c r="C288" s="136">
        <v>2171110.5793529162</v>
      </c>
      <c r="D288" s="99">
        <v>2209529.2027697223</v>
      </c>
      <c r="E288" s="99">
        <v>2233089.6950466665</v>
      </c>
      <c r="F288" s="99">
        <v>2245488.0580833335</v>
      </c>
    </row>
    <row r="289" spans="1:6" x14ac:dyDescent="0.25">
      <c r="A289" s="7"/>
    </row>
    <row r="290" spans="1:6" x14ac:dyDescent="0.25">
      <c r="A290" s="24" t="s">
        <v>42</v>
      </c>
      <c r="B290" s="108" t="s">
        <v>247</v>
      </c>
      <c r="C290" s="108" t="s">
        <v>248</v>
      </c>
      <c r="D290" s="108" t="s">
        <v>249</v>
      </c>
      <c r="E290" s="108" t="s">
        <v>250</v>
      </c>
      <c r="F290" s="108" t="s">
        <v>251</v>
      </c>
    </row>
    <row r="291" spans="1:6" x14ac:dyDescent="0.25">
      <c r="A291" s="89" t="s">
        <v>211</v>
      </c>
    </row>
    <row r="292" spans="1:6" x14ac:dyDescent="0.25">
      <c r="A292" s="89" t="s">
        <v>20</v>
      </c>
      <c r="B292" s="102">
        <v>11506200.456829147</v>
      </c>
      <c r="C292" s="102">
        <v>2612296.2234865371</v>
      </c>
      <c r="D292" s="102">
        <v>2566663.2124676313</v>
      </c>
      <c r="E292" s="102">
        <v>3013874.2049985398</v>
      </c>
      <c r="F292" s="102">
        <v>3313366.8158764425</v>
      </c>
    </row>
    <row r="293" spans="1:6" x14ac:dyDescent="0.25">
      <c r="A293" s="78" t="s">
        <v>11</v>
      </c>
      <c r="B293" s="107">
        <v>-8457543.5026896559</v>
      </c>
      <c r="C293" s="107">
        <v>-1976182.0046675541</v>
      </c>
      <c r="D293" s="107">
        <v>-1954550.6313805026</v>
      </c>
      <c r="E293" s="107">
        <v>-2051341.5997931329</v>
      </c>
      <c r="F293" s="107">
        <v>-2475469.2668484654</v>
      </c>
    </row>
    <row r="294" spans="1:6" x14ac:dyDescent="0.25">
      <c r="A294" s="89" t="s">
        <v>23</v>
      </c>
      <c r="B294" s="102">
        <v>3048656.9541394915</v>
      </c>
      <c r="C294" s="102">
        <v>636114.21881898306</v>
      </c>
      <c r="D294" s="102">
        <v>612112.58108712872</v>
      </c>
      <c r="E294" s="102">
        <v>962532.6052054069</v>
      </c>
      <c r="F294" s="102">
        <v>837897.54902797705</v>
      </c>
    </row>
    <row r="295" spans="1:6" x14ac:dyDescent="0.25">
      <c r="A295" s="106" t="s">
        <v>12</v>
      </c>
      <c r="B295" s="107">
        <v>-212439.36204741296</v>
      </c>
      <c r="C295" s="107">
        <v>-62500.769917160913</v>
      </c>
      <c r="D295" s="107">
        <v>-39732.579358420342</v>
      </c>
      <c r="E295" s="107">
        <v>-14218.097792178865</v>
      </c>
      <c r="F295" s="107">
        <v>-95987.914979652793</v>
      </c>
    </row>
    <row r="296" spans="1:6" x14ac:dyDescent="0.25">
      <c r="A296" s="89" t="s">
        <v>13</v>
      </c>
      <c r="B296" s="102">
        <v>2836217.5920920786</v>
      </c>
      <c r="C296" s="102">
        <v>573613.44890182209</v>
      </c>
      <c r="D296" s="102">
        <v>572380.00172870839</v>
      </c>
      <c r="E296" s="102">
        <v>948314.50741322804</v>
      </c>
      <c r="F296" s="102">
        <v>741909.63404832431</v>
      </c>
    </row>
    <row r="297" spans="1:6" x14ac:dyDescent="0.25">
      <c r="A297" s="106" t="s">
        <v>35</v>
      </c>
      <c r="B297" s="107">
        <v>33521.381704822728</v>
      </c>
      <c r="C297" s="107">
        <v>10440.147052784163</v>
      </c>
      <c r="D297" s="107">
        <v>2460.9431420974397</v>
      </c>
      <c r="E297" s="107">
        <v>13054.73915806615</v>
      </c>
      <c r="F297" s="107">
        <v>7565.5523518749687</v>
      </c>
    </row>
    <row r="298" spans="1:6" x14ac:dyDescent="0.25">
      <c r="A298" s="78" t="s">
        <v>14</v>
      </c>
      <c r="B298" s="107">
        <v>127154.142945831</v>
      </c>
      <c r="C298" s="107">
        <v>-26525.915939763941</v>
      </c>
      <c r="D298" s="107">
        <v>-1942.0996768522541</v>
      </c>
      <c r="E298" s="107">
        <v>19818.361190400698</v>
      </c>
      <c r="F298" s="107">
        <v>135803.79737204654</v>
      </c>
    </row>
    <row r="299" spans="1:6" x14ac:dyDescent="0.25">
      <c r="A299" s="89" t="s">
        <v>15</v>
      </c>
      <c r="B299" s="102">
        <v>2996893.1167427325</v>
      </c>
      <c r="C299" s="102">
        <v>557527.68001484231</v>
      </c>
      <c r="D299" s="102">
        <v>572898.8451939536</v>
      </c>
      <c r="E299" s="102">
        <v>981187.60776169493</v>
      </c>
      <c r="F299" s="102">
        <v>885278.98377224582</v>
      </c>
    </row>
    <row r="300" spans="1:6" ht="6.75" customHeight="1" x14ac:dyDescent="0.25">
      <c r="A300" s="16"/>
      <c r="B300" s="117"/>
      <c r="C300" s="117"/>
      <c r="D300" s="117"/>
      <c r="E300" s="117"/>
      <c r="F300" s="117"/>
    </row>
    <row r="301" spans="1:6" x14ac:dyDescent="0.25">
      <c r="A301" s="106" t="s">
        <v>252</v>
      </c>
      <c r="B301" s="136">
        <v>21629640.502337504</v>
      </c>
      <c r="C301" s="136">
        <v>21629640.502337504</v>
      </c>
      <c r="D301" s="99">
        <v>21582506.393913336</v>
      </c>
      <c r="E301" s="99">
        <v>21456535.208735004</v>
      </c>
      <c r="F301" s="99">
        <v>20630952.05663</v>
      </c>
    </row>
    <row r="302" spans="1:6" x14ac:dyDescent="0.25">
      <c r="A302" s="7"/>
    </row>
    <row r="303" spans="1:6" x14ac:dyDescent="0.25">
      <c r="A303" s="24" t="s">
        <v>42</v>
      </c>
      <c r="B303" s="108" t="s">
        <v>247</v>
      </c>
      <c r="C303" s="108" t="s">
        <v>248</v>
      </c>
      <c r="D303" s="108" t="s">
        <v>249</v>
      </c>
      <c r="E303" s="108" t="s">
        <v>250</v>
      </c>
      <c r="F303" s="108" t="s">
        <v>251</v>
      </c>
    </row>
    <row r="304" spans="1:6" x14ac:dyDescent="0.25">
      <c r="A304" s="78" t="s">
        <v>93</v>
      </c>
    </row>
    <row r="305" spans="1:6" x14ac:dyDescent="0.25">
      <c r="A305" s="89" t="s">
        <v>20</v>
      </c>
      <c r="B305" s="102">
        <v>4006578.5310692498</v>
      </c>
      <c r="C305" s="102">
        <v>1126153.3581572068</v>
      </c>
      <c r="D305" s="102">
        <v>877445.50004127517</v>
      </c>
      <c r="E305" s="102">
        <v>1014789.5344311625</v>
      </c>
      <c r="F305" s="102">
        <v>988190.13843960583</v>
      </c>
    </row>
    <row r="306" spans="1:6" x14ac:dyDescent="0.25">
      <c r="A306" s="78" t="s">
        <v>11</v>
      </c>
      <c r="B306" s="107">
        <v>-2470119.4281987138</v>
      </c>
      <c r="C306" s="107">
        <v>-606198.23740753741</v>
      </c>
      <c r="D306" s="107">
        <v>-584172.28809819452</v>
      </c>
      <c r="E306" s="107">
        <v>-610611.09709831176</v>
      </c>
      <c r="F306" s="107">
        <v>-669137.80559467035</v>
      </c>
    </row>
    <row r="307" spans="1:6" x14ac:dyDescent="0.25">
      <c r="A307" s="89" t="s">
        <v>23</v>
      </c>
      <c r="B307" s="102">
        <v>1536459.102870536</v>
      </c>
      <c r="C307" s="102">
        <v>519955.12074966938</v>
      </c>
      <c r="D307" s="102">
        <v>293273.21194308065</v>
      </c>
      <c r="E307" s="102">
        <v>404178.43733285076</v>
      </c>
      <c r="F307" s="102">
        <v>319052.33284493547</v>
      </c>
    </row>
    <row r="308" spans="1:6" x14ac:dyDescent="0.25">
      <c r="A308" s="106" t="s">
        <v>12</v>
      </c>
      <c r="B308" s="107">
        <v>-138025.74040772181</v>
      </c>
      <c r="C308" s="107">
        <v>-69031.462782133734</v>
      </c>
      <c r="D308" s="107">
        <v>-50383.588473448042</v>
      </c>
      <c r="E308" s="107">
        <v>54600.99604227145</v>
      </c>
      <c r="F308" s="107">
        <v>-73211.685194411461</v>
      </c>
    </row>
    <row r="309" spans="1:6" x14ac:dyDescent="0.25">
      <c r="A309" s="89" t="s">
        <v>13</v>
      </c>
      <c r="B309" s="102">
        <v>1398433.3624628142</v>
      </c>
      <c r="C309" s="102">
        <v>450923.65796753566</v>
      </c>
      <c r="D309" s="102">
        <v>242889.62346963261</v>
      </c>
      <c r="E309" s="102">
        <v>458779.4333751222</v>
      </c>
      <c r="F309" s="102">
        <v>245840.64765052401</v>
      </c>
    </row>
    <row r="310" spans="1:6" x14ac:dyDescent="0.25">
      <c r="A310" s="106" t="s">
        <v>24</v>
      </c>
      <c r="B310" s="107">
        <v>159421.28511644463</v>
      </c>
      <c r="C310" s="107">
        <v>-10185.610178198007</v>
      </c>
      <c r="D310" s="107">
        <v>-958.75207399977717</v>
      </c>
      <c r="E310" s="107">
        <v>31874.083467588163</v>
      </c>
      <c r="F310" s="107">
        <v>138691.56390105424</v>
      </c>
    </row>
    <row r="311" spans="1:6" x14ac:dyDescent="0.25">
      <c r="A311" s="89" t="s">
        <v>15</v>
      </c>
      <c r="B311" s="102">
        <v>1557854.6475792588</v>
      </c>
      <c r="C311" s="102">
        <v>440738.04778933764</v>
      </c>
      <c r="D311" s="102">
        <v>241930.87139563283</v>
      </c>
      <c r="E311" s="102">
        <v>490653.51684271038</v>
      </c>
      <c r="F311" s="102">
        <v>384532.21155157825</v>
      </c>
    </row>
    <row r="312" spans="1:6" ht="6.75" customHeight="1" x14ac:dyDescent="0.25">
      <c r="A312" s="16"/>
      <c r="B312" s="117"/>
      <c r="C312" s="117"/>
      <c r="D312" s="117"/>
      <c r="E312" s="117"/>
      <c r="F312" s="117"/>
    </row>
    <row r="313" spans="1:6" x14ac:dyDescent="0.25">
      <c r="A313" s="106" t="s">
        <v>252</v>
      </c>
      <c r="B313" s="136">
        <v>11414105.260657502</v>
      </c>
      <c r="C313" s="136">
        <v>11414105.260657502</v>
      </c>
      <c r="D313" s="99">
        <v>11372333.889096668</v>
      </c>
      <c r="E313" s="99">
        <v>11284400.02844</v>
      </c>
      <c r="F313" s="99">
        <v>11008038.463750001</v>
      </c>
    </row>
    <row r="314" spans="1:6" x14ac:dyDescent="0.25">
      <c r="A314" s="7"/>
    </row>
    <row r="315" spans="1:6" x14ac:dyDescent="0.25">
      <c r="A315" s="24" t="s">
        <v>42</v>
      </c>
      <c r="B315" s="108" t="s">
        <v>247</v>
      </c>
      <c r="C315" s="108" t="s">
        <v>248</v>
      </c>
      <c r="D315" s="108" t="s">
        <v>249</v>
      </c>
      <c r="E315" s="108" t="s">
        <v>250</v>
      </c>
      <c r="F315" s="108" t="s">
        <v>251</v>
      </c>
    </row>
    <row r="316" spans="1:6" x14ac:dyDescent="0.25">
      <c r="A316" s="78" t="s">
        <v>241</v>
      </c>
    </row>
    <row r="317" spans="1:6" x14ac:dyDescent="0.25">
      <c r="A317" s="89" t="s">
        <v>20</v>
      </c>
      <c r="B317" s="102">
        <v>5709967.2984936479</v>
      </c>
      <c r="C317" s="102">
        <v>1053292.8415670341</v>
      </c>
      <c r="D317" s="102">
        <v>1244954.8925406262</v>
      </c>
      <c r="E317" s="102">
        <v>1525626.9498325512</v>
      </c>
      <c r="F317" s="102">
        <v>1886092.6145534352</v>
      </c>
    </row>
    <row r="318" spans="1:6" x14ac:dyDescent="0.25">
      <c r="A318" s="233" t="s">
        <v>244</v>
      </c>
      <c r="B318" s="105">
        <v>3507000</v>
      </c>
      <c r="C318" s="105">
        <v>682000</v>
      </c>
      <c r="D318" s="105">
        <v>766000</v>
      </c>
      <c r="E318" s="105">
        <v>900000</v>
      </c>
      <c r="F318" s="105">
        <v>1159000</v>
      </c>
    </row>
    <row r="319" spans="1:6" x14ac:dyDescent="0.25">
      <c r="A319" s="233" t="s">
        <v>245</v>
      </c>
      <c r="B319" s="105">
        <v>2203000</v>
      </c>
      <c r="C319" s="105">
        <v>371000</v>
      </c>
      <c r="D319" s="105">
        <v>478000</v>
      </c>
      <c r="E319" s="105">
        <v>626000</v>
      </c>
      <c r="F319" s="105">
        <v>728000</v>
      </c>
    </row>
    <row r="320" spans="1:6" x14ac:dyDescent="0.25">
      <c r="A320" s="78" t="s">
        <v>11</v>
      </c>
      <c r="B320" s="107">
        <v>-4504375.8746581413</v>
      </c>
      <c r="C320" s="107">
        <v>-979869.18206194846</v>
      </c>
      <c r="D320" s="107">
        <v>-1001464.0437828231</v>
      </c>
      <c r="E320" s="107">
        <v>-1073048.2197875436</v>
      </c>
      <c r="F320" s="107">
        <v>-1449994.4290258284</v>
      </c>
    </row>
    <row r="321" spans="1:6" x14ac:dyDescent="0.25">
      <c r="A321" s="89" t="s">
        <v>23</v>
      </c>
      <c r="B321" s="102">
        <v>1205591.4238355067</v>
      </c>
      <c r="C321" s="102">
        <v>73423.65950508567</v>
      </c>
      <c r="D321" s="102">
        <v>243490.84875780309</v>
      </c>
      <c r="E321" s="102">
        <v>452578.73004500754</v>
      </c>
      <c r="F321" s="102">
        <v>436098.18552760687</v>
      </c>
    </row>
    <row r="322" spans="1:6" x14ac:dyDescent="0.25">
      <c r="A322" s="106" t="s">
        <v>12</v>
      </c>
      <c r="B322" s="107">
        <v>-80222.778306627311</v>
      </c>
      <c r="C322" s="107">
        <v>4021.8199470234622</v>
      </c>
      <c r="D322" s="107">
        <v>10866.509372231549</v>
      </c>
      <c r="E322" s="107">
        <v>-72085.067038611829</v>
      </c>
      <c r="F322" s="107">
        <v>-23026.040587270531</v>
      </c>
    </row>
    <row r="323" spans="1:6" x14ac:dyDescent="0.25">
      <c r="A323" s="89" t="s">
        <v>13</v>
      </c>
      <c r="B323" s="102">
        <v>1125368.6455288792</v>
      </c>
      <c r="C323" s="102">
        <v>77445.479452109139</v>
      </c>
      <c r="D323" s="102">
        <v>254357.35813003464</v>
      </c>
      <c r="E323" s="102">
        <v>380493.66300639568</v>
      </c>
      <c r="F323" s="102">
        <v>413072.14494033635</v>
      </c>
    </row>
    <row r="324" spans="1:6" x14ac:dyDescent="0.25">
      <c r="A324" s="106" t="s">
        <v>35</v>
      </c>
      <c r="B324" s="107">
        <v>17321.222065128833</v>
      </c>
      <c r="C324" s="107">
        <v>5759.0420910663661</v>
      </c>
      <c r="D324" s="107">
        <v>4158.5618731112236</v>
      </c>
      <c r="E324" s="107">
        <v>1628.4491426310512</v>
      </c>
      <c r="F324" s="107">
        <v>5775.1689583201878</v>
      </c>
    </row>
    <row r="325" spans="1:6" x14ac:dyDescent="0.25">
      <c r="A325" s="78" t="s">
        <v>14</v>
      </c>
      <c r="B325" s="107">
        <v>-15310.027578984205</v>
      </c>
      <c r="C325" s="107">
        <v>-11636.589115815659</v>
      </c>
      <c r="D325" s="107">
        <v>-2377.3981943038434</v>
      </c>
      <c r="E325" s="107">
        <v>-499.75896310951407</v>
      </c>
      <c r="F325" s="107">
        <v>-796.28130575519185</v>
      </c>
    </row>
    <row r="326" spans="1:6" x14ac:dyDescent="0.25">
      <c r="A326" s="89" t="s">
        <v>15</v>
      </c>
      <c r="B326" s="102">
        <v>1127379.8400150239</v>
      </c>
      <c r="C326" s="102">
        <v>71567.932427359847</v>
      </c>
      <c r="D326" s="102">
        <v>256138.52180884202</v>
      </c>
      <c r="E326" s="102">
        <v>381622.35318591719</v>
      </c>
      <c r="F326" s="102">
        <v>418051.03259290132</v>
      </c>
    </row>
    <row r="327" spans="1:6" ht="6.75" customHeight="1" x14ac:dyDescent="0.25">
      <c r="A327" s="16"/>
      <c r="B327" s="117"/>
      <c r="C327" s="117"/>
      <c r="D327" s="117"/>
      <c r="E327" s="117"/>
      <c r="F327" s="117"/>
    </row>
    <row r="328" spans="1:6" x14ac:dyDescent="0.25">
      <c r="A328" s="106" t="s">
        <v>252</v>
      </c>
      <c r="B328" s="136">
        <v>9518437.2450450007</v>
      </c>
      <c r="C328" s="136">
        <v>9518437.2450450007</v>
      </c>
      <c r="D328" s="99">
        <v>9508368.891503334</v>
      </c>
      <c r="E328" s="99">
        <v>9481892.5948799998</v>
      </c>
      <c r="F328" s="99">
        <v>8982615.6052600015</v>
      </c>
    </row>
    <row r="329" spans="1:6" x14ac:dyDescent="0.25">
      <c r="A329" s="7"/>
    </row>
    <row r="330" spans="1:6" x14ac:dyDescent="0.25">
      <c r="A330" s="24" t="s">
        <v>42</v>
      </c>
      <c r="B330" s="108" t="s">
        <v>247</v>
      </c>
      <c r="C330" s="108" t="s">
        <v>248</v>
      </c>
      <c r="D330" s="108" t="s">
        <v>249</v>
      </c>
      <c r="E330" s="108" t="s">
        <v>250</v>
      </c>
      <c r="F330" s="108" t="s">
        <v>251</v>
      </c>
    </row>
    <row r="331" spans="1:6" x14ac:dyDescent="0.25">
      <c r="A331" s="78" t="s">
        <v>216</v>
      </c>
    </row>
    <row r="332" spans="1:6" x14ac:dyDescent="0.25">
      <c r="A332" s="89" t="s">
        <v>20</v>
      </c>
      <c r="B332" s="102">
        <v>1789654.6272662543</v>
      </c>
      <c r="C332" s="102">
        <v>432850.02376229624</v>
      </c>
      <c r="D332" s="102">
        <v>444262.81988572964</v>
      </c>
      <c r="E332" s="102">
        <v>473457.7207348267</v>
      </c>
      <c r="F332" s="102">
        <v>439084.06288340123</v>
      </c>
    </row>
    <row r="333" spans="1:6" x14ac:dyDescent="0.25">
      <c r="A333" s="78" t="s">
        <v>11</v>
      </c>
      <c r="B333" s="107">
        <v>-1483048.1998327977</v>
      </c>
      <c r="C333" s="107">
        <v>-390114.5851980687</v>
      </c>
      <c r="D333" s="107">
        <v>-368914.299499485</v>
      </c>
      <c r="E333" s="107">
        <v>-367682.28290727758</v>
      </c>
      <c r="F333" s="107">
        <v>-356337.03222796688</v>
      </c>
    </row>
    <row r="334" spans="1:6" x14ac:dyDescent="0.25">
      <c r="A334" s="89" t="s">
        <v>23</v>
      </c>
      <c r="B334" s="102">
        <v>306606.42743345653</v>
      </c>
      <c r="C334" s="102">
        <v>42735.438564227545</v>
      </c>
      <c r="D334" s="102">
        <v>75348.520386244636</v>
      </c>
      <c r="E334" s="102">
        <v>105775.43782754912</v>
      </c>
      <c r="F334" s="102">
        <v>82747.030655434355</v>
      </c>
    </row>
    <row r="335" spans="1:6" x14ac:dyDescent="0.25">
      <c r="A335" s="106" t="s">
        <v>12</v>
      </c>
      <c r="B335" s="107">
        <v>5809.1566669362055</v>
      </c>
      <c r="C335" s="107">
        <v>2508.8729179493635</v>
      </c>
      <c r="D335" s="107">
        <v>-215.500257203849</v>
      </c>
      <c r="E335" s="107">
        <v>3265.9732041615043</v>
      </c>
      <c r="F335" s="107">
        <v>249.81080202918537</v>
      </c>
    </row>
    <row r="336" spans="1:6" x14ac:dyDescent="0.25">
      <c r="A336" s="89" t="s">
        <v>13</v>
      </c>
      <c r="B336" s="102">
        <v>312415.58410039271</v>
      </c>
      <c r="C336" s="102">
        <v>45244.311482176905</v>
      </c>
      <c r="D336" s="102">
        <v>75133.020129040786</v>
      </c>
      <c r="E336" s="102">
        <v>109041.41103171062</v>
      </c>
      <c r="F336" s="102">
        <v>82996.841457463539</v>
      </c>
    </row>
    <row r="337" spans="1:6" x14ac:dyDescent="0.25">
      <c r="A337" s="106" t="s">
        <v>24</v>
      </c>
      <c r="B337" s="107">
        <v>-756.95495193550596</v>
      </c>
      <c r="C337" s="107">
        <v>-22.611684032478653</v>
      </c>
      <c r="D337" s="107">
        <v>-303.56813956241837</v>
      </c>
      <c r="E337" s="107">
        <v>-129.67329864285421</v>
      </c>
      <c r="F337" s="107">
        <v>-301.10182969775451</v>
      </c>
    </row>
    <row r="338" spans="1:6" x14ac:dyDescent="0.25">
      <c r="A338" s="89" t="s">
        <v>15</v>
      </c>
      <c r="B338" s="102">
        <v>311658.6291484572</v>
      </c>
      <c r="C338" s="102">
        <v>45221.699798144429</v>
      </c>
      <c r="D338" s="102">
        <v>74829.451989478373</v>
      </c>
      <c r="E338" s="102">
        <v>108911.73773306777</v>
      </c>
      <c r="F338" s="102">
        <v>82695.739627765783</v>
      </c>
    </row>
    <row r="339" spans="1:6" ht="6.75" customHeight="1" x14ac:dyDescent="0.25">
      <c r="A339" s="16"/>
      <c r="B339" s="117"/>
      <c r="C339" s="117"/>
      <c r="D339" s="117"/>
      <c r="E339" s="117"/>
      <c r="F339" s="117"/>
    </row>
    <row r="340" spans="1:6" x14ac:dyDescent="0.25">
      <c r="A340" s="106" t="s">
        <v>252</v>
      </c>
      <c r="B340" s="136">
        <v>697097.99663499987</v>
      </c>
      <c r="C340" s="136">
        <v>697097.99663499987</v>
      </c>
      <c r="D340" s="99">
        <v>701803.61331333325</v>
      </c>
      <c r="E340" s="99">
        <v>690242.58541499986</v>
      </c>
      <c r="F340" s="99">
        <v>640297.9876199998</v>
      </c>
    </row>
    <row r="341" spans="1:6" x14ac:dyDescent="0.25">
      <c r="A341" s="7"/>
    </row>
    <row r="342" spans="1:6" x14ac:dyDescent="0.25">
      <c r="A342" s="24" t="s">
        <v>42</v>
      </c>
      <c r="B342" s="108" t="s">
        <v>247</v>
      </c>
      <c r="C342" s="108" t="s">
        <v>248</v>
      </c>
      <c r="D342" s="108" t="s">
        <v>249</v>
      </c>
      <c r="E342" s="108" t="s">
        <v>250</v>
      </c>
      <c r="F342" s="108" t="s">
        <v>251</v>
      </c>
    </row>
    <row r="343" spans="1:6" x14ac:dyDescent="0.25">
      <c r="A343" s="89" t="s">
        <v>116</v>
      </c>
    </row>
    <row r="344" spans="1:6" x14ac:dyDescent="0.25">
      <c r="A344" s="89" t="s">
        <v>20</v>
      </c>
      <c r="B344" s="102">
        <v>910338.64501202141</v>
      </c>
      <c r="C344" s="102">
        <v>151321.08115473951</v>
      </c>
      <c r="D344" s="102">
        <v>198305.73976057541</v>
      </c>
      <c r="E344" s="102">
        <v>352150.29075126548</v>
      </c>
      <c r="F344" s="102">
        <v>208561.53334544186</v>
      </c>
    </row>
    <row r="345" spans="1:6" x14ac:dyDescent="0.25">
      <c r="A345" s="78" t="s">
        <v>11</v>
      </c>
      <c r="B345" s="107">
        <v>-1336111.3511011596</v>
      </c>
      <c r="C345" s="107">
        <v>-381120.94098171563</v>
      </c>
      <c r="D345" s="107">
        <v>-301579.49397809408</v>
      </c>
      <c r="E345" s="107">
        <v>-395255.54005782923</v>
      </c>
      <c r="F345" s="107">
        <v>-258155.37608352094</v>
      </c>
    </row>
    <row r="346" spans="1:6" x14ac:dyDescent="0.25">
      <c r="A346" s="76" t="s">
        <v>176</v>
      </c>
      <c r="B346" s="169">
        <v>-793022.60882441176</v>
      </c>
      <c r="C346" s="169">
        <v>-285824.71650568268</v>
      </c>
      <c r="D346" s="169">
        <v>-159975.86939501084</v>
      </c>
      <c r="E346" s="169">
        <v>-217177.44672464125</v>
      </c>
      <c r="F346" s="169">
        <v>-130044.57619907707</v>
      </c>
    </row>
    <row r="347" spans="1:6" x14ac:dyDescent="0.25">
      <c r="A347" s="89" t="s">
        <v>23</v>
      </c>
      <c r="B347" s="102">
        <v>-425772.70608913817</v>
      </c>
      <c r="C347" s="102">
        <v>-229799.85982697611</v>
      </c>
      <c r="D347" s="102">
        <v>-103273.75421751867</v>
      </c>
      <c r="E347" s="102">
        <v>-43105.249306563754</v>
      </c>
      <c r="F347" s="102">
        <v>-49593.842738079082</v>
      </c>
    </row>
    <row r="348" spans="1:6" x14ac:dyDescent="0.25">
      <c r="A348" s="158" t="s">
        <v>12</v>
      </c>
      <c r="B348" s="107">
        <v>-51437.107714973783</v>
      </c>
      <c r="C348" s="107">
        <v>-23832.710027378922</v>
      </c>
      <c r="D348" s="107">
        <v>-5535.642287019904</v>
      </c>
      <c r="E348" s="107">
        <v>-24168.818409231033</v>
      </c>
      <c r="F348" s="107">
        <v>2100.0630086560723</v>
      </c>
    </row>
    <row r="349" spans="1:6" x14ac:dyDescent="0.25">
      <c r="A349" s="152" t="s">
        <v>253</v>
      </c>
      <c r="B349" s="107">
        <v>-100000</v>
      </c>
      <c r="C349" s="107">
        <v>-100000</v>
      </c>
      <c r="D349" s="107">
        <v>0</v>
      </c>
      <c r="E349" s="107">
        <v>0</v>
      </c>
      <c r="F349" s="107">
        <v>0</v>
      </c>
    </row>
    <row r="350" spans="1:6" x14ac:dyDescent="0.25">
      <c r="A350" s="89" t="s">
        <v>13</v>
      </c>
      <c r="B350" s="102">
        <v>-577209.81380411191</v>
      </c>
      <c r="C350" s="102">
        <v>-353632.56985435507</v>
      </c>
      <c r="D350" s="102">
        <v>-108809.39650453857</v>
      </c>
      <c r="E350" s="102">
        <v>-67274.067715794779</v>
      </c>
      <c r="F350" s="102">
        <v>-47493.779729423011</v>
      </c>
    </row>
    <row r="351" spans="1:6" x14ac:dyDescent="0.25">
      <c r="A351" s="106" t="s">
        <v>35</v>
      </c>
      <c r="B351" s="107">
        <v>46366.906258254028</v>
      </c>
      <c r="C351" s="107">
        <v>5425.6510688460912</v>
      </c>
      <c r="D351" s="107">
        <v>14306.602280420846</v>
      </c>
      <c r="E351" s="107">
        <v>11714.0260972738</v>
      </c>
      <c r="F351" s="107">
        <v>14920.626811713322</v>
      </c>
    </row>
    <row r="352" spans="1:6" x14ac:dyDescent="0.25">
      <c r="A352" s="78" t="s">
        <v>14</v>
      </c>
      <c r="B352" s="107">
        <v>-125260.25043552113</v>
      </c>
      <c r="C352" s="107">
        <v>-621799.92209184275</v>
      </c>
      <c r="D352" s="107">
        <v>10573.857153087294</v>
      </c>
      <c r="E352" s="107">
        <v>409963.07542392379</v>
      </c>
      <c r="F352" s="107">
        <v>76002.739079310471</v>
      </c>
    </row>
    <row r="353" spans="1:6" x14ac:dyDescent="0.25">
      <c r="A353" s="231" t="s">
        <v>15</v>
      </c>
      <c r="B353" s="232">
        <v>-656103.15798137896</v>
      </c>
      <c r="C353" s="232">
        <v>-970006.8408773517</v>
      </c>
      <c r="D353" s="232">
        <v>-83928.937071030436</v>
      </c>
      <c r="E353" s="232">
        <v>354403.03380540281</v>
      </c>
      <c r="F353" s="232">
        <v>43429.58616160079</v>
      </c>
    </row>
    <row r="355" spans="1:6" x14ac:dyDescent="0.25">
      <c r="A355" s="234" t="s">
        <v>254</v>
      </c>
    </row>
  </sheetData>
  <pageMargins left="0.7" right="0.7" top="0.75" bottom="0.75" header="0.3" footer="0.3"/>
  <ignoredErrors>
    <ignoredError sqref="B2:B354 B368:B10485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PF pro forma</vt:lpstr>
      <vt:lpstr>Histo-Groupe pro forma</vt:lpstr>
      <vt:lpstr>Histo-Pôles </vt:lpstr>
      <vt:lpstr>Histo-Groupe </vt:lpstr>
      <vt:lpstr>FPN pro forma</vt:lpstr>
      <vt:lpstr>Histo-Groupe recomposé</vt:lpstr>
      <vt:lpstr>Histo-Pôles recomposé</vt:lpstr>
      <vt:lpstr>'FPN pro forma'!Zone_d_impression</vt:lpstr>
      <vt:lpstr>'Histo-Groupe '!Zone_d_impression</vt:lpstr>
      <vt:lpstr>'Histo-Groupe pro forma'!Zone_d_impression</vt:lpstr>
      <vt:lpstr>'Histo-Pôles '!Zone_d_impression</vt:lpstr>
      <vt:lpstr>'PF pro forma'!Zone_d_impression</vt:lpstr>
    </vt:vector>
  </TitlesOfParts>
  <Company>BNP Paribas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lastModifiedBy>400178</cp:lastModifiedBy>
  <cp:lastPrinted>2016-03-07T11:22:16Z</cp:lastPrinted>
  <dcterms:created xsi:type="dcterms:W3CDTF">2007-11-14T11:28:02Z</dcterms:created>
  <dcterms:modified xsi:type="dcterms:W3CDTF">2016-03-29T10:20:10Z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