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customProperty62.bin" ContentType="application/vnd.openxmlformats-officedocument.spreadsheetml.customProperty"/>
  <Override PartName="/xl/customProperty6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defaultThemeVersion="124226"/>
  <bookViews>
    <workbookView xWindow="23130" yWindow="30" windowWidth="19275" windowHeight="7800" tabRatio="837"/>
  </bookViews>
  <sheets>
    <sheet name="Histo-Group restated" sheetId="60" r:id="rId1"/>
    <sheet name="Histo-Divisions restated" sheetId="47" r:id="rId2"/>
    <sheet name="PF pro forma" sheetId="43" state="hidden" r:id="rId3"/>
    <sheet name="Histo-Groupe pro forma" sheetId="42" state="hidden" r:id="rId4"/>
    <sheet name="Histo-Groupe " sheetId="45" state="hidden" r:id="rId5"/>
    <sheet name="Histo-Pôles " sheetId="46" state="hidden" r:id="rId6"/>
    <sheet name="FPN pro forma" sheetId="48" state="hidden" r:id="rId7"/>
  </sheets>
  <definedNames>
    <definedName name="_EXPORT31_1_1336164804880.077517_164822489.322811" localSheetId="1" hidden="1">'Histo-Divisions restated'!$A$118:$F$171</definedName>
    <definedName name="_EXPORT31_1_2644164805767.777418_164822571.268268" localSheetId="0" hidden="1">'Histo-Group restated'!$A$2:$F$16</definedName>
    <definedName name="_EXPORT31_1_3020164805055.26039_164822512.526251" localSheetId="1" hidden="1">'Histo-Divisions restated'!$A$334:$F$345</definedName>
    <definedName name="_EXPORT31_1_4436164804641.217853_164804669.744066" localSheetId="1" hidden="1">'Histo-Divisions restated'!$A$118:$F$184</definedName>
    <definedName name="_EXPORT31_1_6647164805026.135376_164822502.938716" localSheetId="1" hidden="1">'Histo-Divisions restated'!$A$281:$F$332</definedName>
    <definedName name="_EXPORT31_1_7520164804913.102506_164822497.095157" localSheetId="1" hidden="1">'Histo-Divisions restated'!$A$173:$F$225</definedName>
    <definedName name="_EXPORT31_1_7731164804100.384931_164822482.21566" localSheetId="1" hidden="1">'Histo-Divisions restated'!$A$2:$F$54</definedName>
    <definedName name="_EXPORT31_1_8115164804154.298185_164821593.845647" localSheetId="1" hidden="1">'Histo-Divisions restated'!$A$56:$F$116</definedName>
    <definedName name="_EXPORT31_1_926164804965.108568_164822524.038174" localSheetId="1" hidden="1">'Histo-Divisions restated'!$A$227:$F$279</definedName>
    <definedName name="_xlnm._FilterDatabase" localSheetId="1" hidden="1">'Histo-Divisions restated'!$A$56:$K$345</definedName>
    <definedName name="_xlnm._FilterDatabase" localSheetId="0" hidden="1">'Histo-Group restated'!$A$2:$A$14</definedName>
    <definedName name="_xlnm._FilterDatabase" localSheetId="4" hidden="1">'Histo-Groupe '!$D$10:$D$23</definedName>
    <definedName name="_xlnm._FilterDatabase" localSheetId="3" hidden="1">'Histo-Groupe pro forma'!$D$10:$D$23</definedName>
    <definedName name="_xlnm._FilterDatabase" localSheetId="5" hidden="1">'Histo-Pôles '!$C$63:$S$359</definedName>
    <definedName name="_xlnm._FilterDatabase" localSheetId="2" hidden="1">'PF pro forma'!$C$63:$S$359</definedName>
    <definedName name="EssAliasTable" localSheetId="6">"Default"</definedName>
    <definedName name="EssAliasTable" localSheetId="1">"Default"</definedName>
    <definedName name="EssAliasTable" localSheetId="0">"Default"</definedName>
    <definedName name="EssAliasTable" localSheetId="4">"Default"</definedName>
    <definedName name="EssAliasTable" localSheetId="3">"Default"</definedName>
    <definedName name="EssAliasTable" localSheetId="5">"Default"</definedName>
    <definedName name="EssAliasTable" localSheetId="2">"Default"</definedName>
    <definedName name="EssfHasNonUnique" localSheetId="6">"FALSE"</definedName>
    <definedName name="EssfHasNonUnique" localSheetId="1">"FALSE"</definedName>
    <definedName name="EssfHasNonUnique" localSheetId="0">"FALSE"</definedName>
    <definedName name="EssfHasNonUnique" localSheetId="4">"FALSE"</definedName>
    <definedName name="EssfHasNonUnique" localSheetId="3">"FALSE"</definedName>
    <definedName name="EssfHasNonUnique" localSheetId="5">"FALSE"</definedName>
    <definedName name="EssfHasNonUnique" localSheetId="2">"FALSE"</definedName>
    <definedName name="EssLatest" localSheetId="6">"Jan"</definedName>
    <definedName name="EssLatest" localSheetId="1">"Jan"</definedName>
    <definedName name="EssLatest" localSheetId="0">"Jan"</definedName>
    <definedName name="EssLatest" localSheetId="4">"Jan"</definedName>
    <definedName name="EssLatest" localSheetId="3">"Jan"</definedName>
    <definedName name="EssLatest" localSheetId="5">"Jan"</definedName>
    <definedName name="EssLatest" localSheetId="2">"Jan"</definedName>
    <definedName name="EssOptions" localSheetId="6">"A3110000000111000011001101020_01000"</definedName>
    <definedName name="EssOptions" localSheetId="1">"A1100000000111000011001101020_0100000"</definedName>
    <definedName name="EssOptions" localSheetId="0">"A2110000000111000011001100020_0100000"</definedName>
    <definedName name="EssOptions" localSheetId="4">"A2110000000111000011001100020_0100000"</definedName>
    <definedName name="EssOptions" localSheetId="3">"A2110000000111000011001100020_0100000"</definedName>
    <definedName name="EssOptions" localSheetId="5">"A1100000000111000011001101020_0100000"</definedName>
    <definedName name="EssOptions" localSheetId="2">"A1100000000111000011001101020_0100000"</definedName>
    <definedName name="EssSamplingValue" localSheetId="6">100</definedName>
    <definedName name="EssSamplingValue" localSheetId="1">100</definedName>
    <definedName name="EssSamplingValue" localSheetId="0">100</definedName>
    <definedName name="EssSamplingValue" localSheetId="4">100</definedName>
    <definedName name="EssSamplingValue" localSheetId="3">100</definedName>
    <definedName name="EssSamplingValue" localSheetId="5">100</definedName>
    <definedName name="EssSamplingValue" localSheetId="2">100</definedName>
    <definedName name="q" localSheetId="6">'FPN pro forma'!#REF!</definedName>
    <definedName name="q" localSheetId="1">#REF!</definedName>
    <definedName name="q" localSheetId="0">#REF!</definedName>
    <definedName name="q" localSheetId="4">#REF!</definedName>
    <definedName name="q" localSheetId="3">#REF!</definedName>
    <definedName name="q" localSheetId="5">#REF!</definedName>
    <definedName name="q" localSheetId="2">#REF!</definedName>
    <definedName name="q">#REF!</definedName>
    <definedName name="_xlnm.Print_Area" localSheetId="6">'FPN pro forma'!$D$1:$N$43</definedName>
    <definedName name="_xlnm.Print_Area" localSheetId="1">'Histo-Divisions restated'!$A$1:$F$358</definedName>
    <definedName name="_xlnm.Print_Area" localSheetId="0">'Histo-Group restated'!$A$2:$F$16</definedName>
    <definedName name="_xlnm.Print_Area" localSheetId="4">'Histo-Groupe '!$D$10:$N$25</definedName>
    <definedName name="_xlnm.Print_Area" localSheetId="3">'Histo-Groupe pro forma'!$D$10:$N$25</definedName>
    <definedName name="_xlnm.Print_Area" localSheetId="5">'Histo-Pôles '!$C$9:$N$358</definedName>
    <definedName name="_xlnm.Print_Area" localSheetId="2">'PF pro forma'!$C$9:$N$358</definedName>
  </definedNames>
  <calcPr calcId="145621"/>
</workbook>
</file>

<file path=xl/calcChain.xml><?xml version="1.0" encoding="utf-8"?>
<calcChain xmlns="http://schemas.openxmlformats.org/spreadsheetml/2006/main">
  <c r="E53" i="48" l="1"/>
  <c r="F53" i="48"/>
  <c r="G53" i="48"/>
  <c r="H53" i="48"/>
  <c r="I53" i="48"/>
  <c r="J53" i="48"/>
  <c r="K53" i="48"/>
  <c r="L53" i="48"/>
  <c r="M53" i="48"/>
  <c r="N53" i="48"/>
  <c r="E52" i="48"/>
  <c r="F52" i="48"/>
  <c r="G52" i="48"/>
  <c r="H52" i="48"/>
  <c r="I52" i="48"/>
  <c r="J52" i="48"/>
  <c r="K52" i="48"/>
  <c r="L52" i="48"/>
  <c r="M52" i="48"/>
  <c r="N52" i="48"/>
  <c r="E51" i="48"/>
  <c r="F51" i="48"/>
  <c r="G51" i="48"/>
  <c r="H51" i="48"/>
  <c r="I51" i="48"/>
  <c r="J51" i="48"/>
  <c r="K51" i="48"/>
  <c r="L51" i="48"/>
  <c r="M51" i="48"/>
  <c r="N51" i="48"/>
  <c r="E50" i="48"/>
  <c r="F50" i="48"/>
  <c r="G50" i="48"/>
  <c r="H50" i="48"/>
  <c r="I50" i="48"/>
  <c r="J50" i="48"/>
  <c r="K50" i="48"/>
  <c r="L50" i="48"/>
  <c r="M50" i="48"/>
  <c r="N50" i="48"/>
  <c r="E49" i="48"/>
  <c r="F49" i="48"/>
  <c r="G49" i="48"/>
  <c r="H49" i="48"/>
  <c r="I49" i="48"/>
  <c r="J49" i="48"/>
  <c r="K49" i="48"/>
  <c r="L49" i="48"/>
  <c r="M49" i="48"/>
  <c r="N49" i="48"/>
  <c r="E48" i="48"/>
  <c r="F48" i="48"/>
  <c r="G48" i="48"/>
  <c r="H48" i="48"/>
  <c r="I48" i="48"/>
  <c r="J48" i="48"/>
  <c r="K48" i="48"/>
  <c r="L48" i="48"/>
  <c r="M48" i="48"/>
  <c r="N48" i="48"/>
  <c r="E47" i="48"/>
  <c r="F47" i="48"/>
  <c r="G47" i="48"/>
  <c r="H47" i="48"/>
  <c r="I47" i="48"/>
  <c r="J47" i="48"/>
  <c r="K47" i="48"/>
  <c r="L47" i="48"/>
  <c r="M47" i="48"/>
  <c r="N47" i="48"/>
  <c r="E46" i="48"/>
  <c r="F46" i="48"/>
  <c r="G46" i="48"/>
  <c r="H46" i="48"/>
  <c r="I46" i="48"/>
  <c r="J46" i="48"/>
  <c r="K46" i="48"/>
  <c r="L46" i="48"/>
  <c r="M46" i="48"/>
  <c r="N46" i="48"/>
  <c r="E45" i="48"/>
  <c r="F45" i="48"/>
  <c r="G45" i="48"/>
  <c r="H45" i="48"/>
  <c r="I45" i="48"/>
  <c r="J45" i="48"/>
  <c r="K45" i="48"/>
  <c r="L45" i="48"/>
  <c r="M45" i="48"/>
  <c r="N45" i="48"/>
  <c r="E10" i="48"/>
  <c r="F10" i="48"/>
  <c r="G10" i="48"/>
  <c r="H10" i="48"/>
  <c r="I10" i="48"/>
  <c r="J10" i="48"/>
  <c r="K10" i="48"/>
  <c r="L10" i="48"/>
  <c r="M10" i="48"/>
  <c r="N10" i="48"/>
  <c r="E9" i="48"/>
  <c r="F9" i="48"/>
  <c r="G9" i="48"/>
  <c r="H9" i="48"/>
  <c r="I9" i="48"/>
  <c r="E8" i="48"/>
  <c r="F8" i="48"/>
  <c r="G8" i="48"/>
  <c r="H8" i="48"/>
  <c r="I8" i="48"/>
  <c r="J8" i="48"/>
  <c r="K8" i="48"/>
  <c r="L8" i="48"/>
  <c r="M8" i="48"/>
  <c r="N8" i="48"/>
  <c r="E362" i="46"/>
  <c r="F362" i="46"/>
  <c r="G362" i="46"/>
  <c r="H362" i="46"/>
  <c r="I362" i="46"/>
  <c r="J362" i="46"/>
  <c r="K362" i="46"/>
  <c r="L362" i="46"/>
  <c r="M362" i="46"/>
  <c r="N362" i="46"/>
  <c r="P358" i="46"/>
  <c r="Q358" i="46"/>
  <c r="R358" i="46"/>
  <c r="S358" i="46"/>
  <c r="T358" i="46"/>
  <c r="P357" i="46"/>
  <c r="Q357" i="46"/>
  <c r="R357" i="46"/>
  <c r="S357" i="46"/>
  <c r="T357" i="46"/>
  <c r="P356" i="46"/>
  <c r="Q356" i="46"/>
  <c r="R356" i="46"/>
  <c r="S356" i="46"/>
  <c r="T356" i="46"/>
  <c r="P355" i="46"/>
  <c r="Q355" i="46"/>
  <c r="R355" i="46"/>
  <c r="S355" i="46"/>
  <c r="T355" i="46"/>
  <c r="D354" i="46"/>
  <c r="P354" i="46"/>
  <c r="Q354" i="46"/>
  <c r="R354" i="46"/>
  <c r="S354" i="46"/>
  <c r="T354" i="46"/>
  <c r="P353" i="46"/>
  <c r="Q353" i="46"/>
  <c r="R353" i="46"/>
  <c r="S353" i="46"/>
  <c r="T353" i="46"/>
  <c r="P352" i="46"/>
  <c r="Q352" i="46"/>
  <c r="R352" i="46"/>
  <c r="S352" i="46"/>
  <c r="T352" i="46"/>
  <c r="P351" i="46"/>
  <c r="Q351" i="46"/>
  <c r="R351" i="46"/>
  <c r="S351" i="46"/>
  <c r="T351" i="46"/>
  <c r="P350" i="46"/>
  <c r="Q350" i="46"/>
  <c r="R350" i="46"/>
  <c r="S350" i="46"/>
  <c r="T350" i="46"/>
  <c r="P349" i="46"/>
  <c r="Q349" i="46"/>
  <c r="R349" i="46"/>
  <c r="S349" i="46"/>
  <c r="T349" i="46"/>
  <c r="D347" i="46"/>
  <c r="E347" i="46"/>
  <c r="J347" i="46"/>
  <c r="P347" i="46"/>
  <c r="D345" i="46"/>
  <c r="E345" i="46"/>
  <c r="F345" i="46"/>
  <c r="G345" i="46"/>
  <c r="H345" i="46"/>
  <c r="I345" i="46"/>
  <c r="J345" i="46"/>
  <c r="K345" i="46"/>
  <c r="L345" i="46"/>
  <c r="M345" i="46"/>
  <c r="N345" i="46"/>
  <c r="P344" i="46"/>
  <c r="Q344" i="46"/>
  <c r="R344" i="46"/>
  <c r="S344" i="46"/>
  <c r="T344" i="46"/>
  <c r="P343" i="46"/>
  <c r="Q343" i="46"/>
  <c r="R343" i="46"/>
  <c r="S343" i="46"/>
  <c r="T343" i="46"/>
  <c r="P342" i="46"/>
  <c r="Q342" i="46"/>
  <c r="R342" i="46"/>
  <c r="S342" i="46"/>
  <c r="T342" i="46"/>
  <c r="P341" i="46"/>
  <c r="Q341" i="46"/>
  <c r="R341" i="46"/>
  <c r="S341" i="46"/>
  <c r="T341" i="46"/>
  <c r="P340" i="46"/>
  <c r="Q340" i="46"/>
  <c r="R340" i="46"/>
  <c r="S340" i="46"/>
  <c r="T340" i="46"/>
  <c r="P339" i="46"/>
  <c r="Q339" i="46"/>
  <c r="R339" i="46"/>
  <c r="S339" i="46"/>
  <c r="T339" i="46"/>
  <c r="P338" i="46"/>
  <c r="Q338" i="46"/>
  <c r="R338" i="46"/>
  <c r="S338" i="46"/>
  <c r="T338" i="46"/>
  <c r="P337" i="46"/>
  <c r="Q337" i="46"/>
  <c r="R337" i="46"/>
  <c r="S337" i="46"/>
  <c r="T337" i="46"/>
  <c r="D335" i="46"/>
  <c r="E335" i="46"/>
  <c r="J335" i="46"/>
  <c r="P335" i="46"/>
  <c r="D333" i="46"/>
  <c r="E333" i="46"/>
  <c r="F333" i="46"/>
  <c r="G333" i="46"/>
  <c r="H333" i="46"/>
  <c r="I333" i="46"/>
  <c r="J333" i="46"/>
  <c r="K333" i="46"/>
  <c r="L333" i="46"/>
  <c r="M333" i="46"/>
  <c r="N333" i="46"/>
  <c r="P332" i="46"/>
  <c r="Q332" i="46"/>
  <c r="R332" i="46"/>
  <c r="S332" i="46"/>
  <c r="T332" i="46"/>
  <c r="P331" i="46"/>
  <c r="Q331" i="46"/>
  <c r="R331" i="46"/>
  <c r="S331" i="46"/>
  <c r="T331" i="46"/>
  <c r="P330" i="46"/>
  <c r="Q330" i="46"/>
  <c r="R330" i="46"/>
  <c r="S330" i="46"/>
  <c r="T330" i="46"/>
  <c r="P329" i="46"/>
  <c r="Q329" i="46"/>
  <c r="R329" i="46"/>
  <c r="S329" i="46"/>
  <c r="T329" i="46"/>
  <c r="P328" i="46"/>
  <c r="Q328" i="46"/>
  <c r="R328" i="46"/>
  <c r="S328" i="46"/>
  <c r="T328" i="46"/>
  <c r="P327" i="46"/>
  <c r="Q327" i="46"/>
  <c r="R327" i="46"/>
  <c r="S327" i="46"/>
  <c r="T327" i="46"/>
  <c r="P326" i="46"/>
  <c r="Q326" i="46"/>
  <c r="R326" i="46"/>
  <c r="S326" i="46"/>
  <c r="T326" i="46"/>
  <c r="P325" i="46"/>
  <c r="Q325" i="46"/>
  <c r="R325" i="46"/>
  <c r="S325" i="46"/>
  <c r="T325" i="46"/>
  <c r="P324" i="46"/>
  <c r="Q324" i="46"/>
  <c r="R324" i="46"/>
  <c r="S324" i="46"/>
  <c r="T324" i="46"/>
  <c r="D322" i="46"/>
  <c r="E322" i="46"/>
  <c r="J322" i="46"/>
  <c r="P322" i="46"/>
  <c r="D320" i="46"/>
  <c r="E320" i="46"/>
  <c r="F320" i="46"/>
  <c r="G320" i="46"/>
  <c r="H320" i="46"/>
  <c r="I320" i="46"/>
  <c r="J320" i="46"/>
  <c r="K320" i="46"/>
  <c r="L320" i="46"/>
  <c r="M320" i="46"/>
  <c r="N320" i="46"/>
  <c r="P319" i="46"/>
  <c r="Q319" i="46"/>
  <c r="R319" i="46"/>
  <c r="S319" i="46"/>
  <c r="T319" i="46"/>
  <c r="P318" i="46"/>
  <c r="Q318" i="46"/>
  <c r="R318" i="46"/>
  <c r="S318" i="46"/>
  <c r="T318" i="46"/>
  <c r="P317" i="46"/>
  <c r="Q317" i="46"/>
  <c r="R317" i="46"/>
  <c r="S317" i="46"/>
  <c r="T317" i="46"/>
  <c r="P316" i="46"/>
  <c r="Q316" i="46"/>
  <c r="R316" i="46"/>
  <c r="S316" i="46"/>
  <c r="T316" i="46"/>
  <c r="P315" i="46"/>
  <c r="Q315" i="46"/>
  <c r="R315" i="46"/>
  <c r="S315" i="46"/>
  <c r="T315" i="46"/>
  <c r="P314" i="46"/>
  <c r="Q314" i="46"/>
  <c r="R314" i="46"/>
  <c r="S314" i="46"/>
  <c r="T314" i="46"/>
  <c r="P313" i="46"/>
  <c r="Q313" i="46"/>
  <c r="R313" i="46"/>
  <c r="S313" i="46"/>
  <c r="T313" i="46"/>
  <c r="P312" i="46"/>
  <c r="Q312" i="46"/>
  <c r="R312" i="46"/>
  <c r="S312" i="46"/>
  <c r="T312" i="46"/>
  <c r="D310" i="46"/>
  <c r="E310" i="46"/>
  <c r="J310" i="46"/>
  <c r="P310" i="46"/>
  <c r="D308" i="46"/>
  <c r="E308" i="46"/>
  <c r="F308" i="46"/>
  <c r="G308" i="46"/>
  <c r="H308" i="46"/>
  <c r="I308" i="46"/>
  <c r="J308" i="46"/>
  <c r="K308" i="46"/>
  <c r="L308" i="46"/>
  <c r="M308" i="46"/>
  <c r="N308" i="46"/>
  <c r="P307" i="46"/>
  <c r="Q307" i="46"/>
  <c r="R307" i="46"/>
  <c r="S307" i="46"/>
  <c r="T307" i="46"/>
  <c r="P306" i="46"/>
  <c r="Q306" i="46"/>
  <c r="R306" i="46"/>
  <c r="S306" i="46"/>
  <c r="T306" i="46"/>
  <c r="P305" i="46"/>
  <c r="Q305" i="46"/>
  <c r="R305" i="46"/>
  <c r="S305" i="46"/>
  <c r="T305" i="46"/>
  <c r="P304" i="46"/>
  <c r="Q304" i="46"/>
  <c r="R304" i="46"/>
  <c r="S304" i="46"/>
  <c r="T304" i="46"/>
  <c r="P303" i="46"/>
  <c r="Q303" i="46"/>
  <c r="R303" i="46"/>
  <c r="S303" i="46"/>
  <c r="T303" i="46"/>
  <c r="P302" i="46"/>
  <c r="Q302" i="46"/>
  <c r="R302" i="46"/>
  <c r="S302" i="46"/>
  <c r="T302" i="46"/>
  <c r="P301" i="46"/>
  <c r="Q301" i="46"/>
  <c r="R301" i="46"/>
  <c r="S301" i="46"/>
  <c r="T301" i="46"/>
  <c r="P300" i="46"/>
  <c r="Q300" i="46"/>
  <c r="R300" i="46"/>
  <c r="S300" i="46"/>
  <c r="T300" i="46"/>
  <c r="P299" i="46"/>
  <c r="Q299" i="46"/>
  <c r="R299" i="46"/>
  <c r="S299" i="46"/>
  <c r="T299" i="46"/>
  <c r="D297" i="46"/>
  <c r="E297" i="46"/>
  <c r="J297" i="46"/>
  <c r="P297" i="46"/>
  <c r="D295" i="46"/>
  <c r="E295" i="46"/>
  <c r="F295" i="46"/>
  <c r="G295" i="46"/>
  <c r="H295" i="46"/>
  <c r="I295" i="46"/>
  <c r="J295" i="46"/>
  <c r="K295" i="46"/>
  <c r="L295" i="46"/>
  <c r="M295" i="46"/>
  <c r="N295" i="46"/>
  <c r="P294" i="46"/>
  <c r="Q294" i="46"/>
  <c r="R294" i="46"/>
  <c r="S294" i="46"/>
  <c r="T294" i="46"/>
  <c r="P293" i="46"/>
  <c r="Q293" i="46"/>
  <c r="R293" i="46"/>
  <c r="S293" i="46"/>
  <c r="T293" i="46"/>
  <c r="P292" i="46"/>
  <c r="Q292" i="46"/>
  <c r="R292" i="46"/>
  <c r="S292" i="46"/>
  <c r="T292" i="46"/>
  <c r="P291" i="46"/>
  <c r="Q291" i="46"/>
  <c r="R291" i="46"/>
  <c r="S291" i="46"/>
  <c r="T291" i="46"/>
  <c r="P290" i="46"/>
  <c r="Q290" i="46"/>
  <c r="R290" i="46"/>
  <c r="S290" i="46"/>
  <c r="T290" i="46"/>
  <c r="P289" i="46"/>
  <c r="Q289" i="46"/>
  <c r="R289" i="46"/>
  <c r="S289" i="46"/>
  <c r="T289" i="46"/>
  <c r="P288" i="46"/>
  <c r="Q288" i="46"/>
  <c r="R288" i="46"/>
  <c r="S288" i="46"/>
  <c r="T288" i="46"/>
  <c r="P287" i="46"/>
  <c r="Q287" i="46"/>
  <c r="R287" i="46"/>
  <c r="S287" i="46"/>
  <c r="T287" i="46"/>
  <c r="P286" i="46"/>
  <c r="Q286" i="46"/>
  <c r="R286" i="46"/>
  <c r="S286" i="46"/>
  <c r="T286" i="46"/>
  <c r="D284" i="46"/>
  <c r="E284" i="46"/>
  <c r="J284" i="46"/>
  <c r="P284" i="46"/>
  <c r="D282" i="46"/>
  <c r="E282" i="46"/>
  <c r="F282" i="46"/>
  <c r="G282" i="46"/>
  <c r="H282" i="46"/>
  <c r="I282" i="46"/>
  <c r="J282" i="46"/>
  <c r="K282" i="46"/>
  <c r="L282" i="46"/>
  <c r="M282" i="46"/>
  <c r="N282" i="46"/>
  <c r="P281" i="46"/>
  <c r="Q281" i="46"/>
  <c r="R281" i="46"/>
  <c r="S281" i="46"/>
  <c r="T281" i="46"/>
  <c r="P280" i="46"/>
  <c r="Q280" i="46"/>
  <c r="R280" i="46"/>
  <c r="S280" i="46"/>
  <c r="T280" i="46"/>
  <c r="P279" i="46"/>
  <c r="Q279" i="46"/>
  <c r="R279" i="46"/>
  <c r="S279" i="46"/>
  <c r="T279" i="46"/>
  <c r="P278" i="46"/>
  <c r="Q278" i="46"/>
  <c r="R278" i="46"/>
  <c r="S278" i="46"/>
  <c r="T278" i="46"/>
  <c r="P277" i="46"/>
  <c r="Q277" i="46"/>
  <c r="R277" i="46"/>
  <c r="S277" i="46"/>
  <c r="T277" i="46"/>
  <c r="P276" i="46"/>
  <c r="Q276" i="46"/>
  <c r="R276" i="46"/>
  <c r="S276" i="46"/>
  <c r="T276" i="46"/>
  <c r="P275" i="46"/>
  <c r="Q275" i="46"/>
  <c r="R275" i="46"/>
  <c r="S275" i="46"/>
  <c r="T275" i="46"/>
  <c r="P274" i="46"/>
  <c r="Q274" i="46"/>
  <c r="R274" i="46"/>
  <c r="S274" i="46"/>
  <c r="T274" i="46"/>
  <c r="P273" i="46"/>
  <c r="Q273" i="46"/>
  <c r="R273" i="46"/>
  <c r="S273" i="46"/>
  <c r="T273" i="46"/>
  <c r="D271" i="46"/>
  <c r="E271" i="46"/>
  <c r="J271" i="46"/>
  <c r="P271" i="46"/>
  <c r="D269" i="46"/>
  <c r="E269" i="46"/>
  <c r="F269" i="46"/>
  <c r="G269" i="46"/>
  <c r="H269" i="46"/>
  <c r="I269" i="46"/>
  <c r="J269" i="46"/>
  <c r="K269" i="46"/>
  <c r="L269" i="46"/>
  <c r="M269" i="46"/>
  <c r="N269" i="46"/>
  <c r="P268" i="46"/>
  <c r="Q268" i="46"/>
  <c r="R268" i="46"/>
  <c r="S268" i="46"/>
  <c r="T268" i="46"/>
  <c r="P267" i="46"/>
  <c r="Q267" i="46"/>
  <c r="R267" i="46"/>
  <c r="S267" i="46"/>
  <c r="T267" i="46"/>
  <c r="P266" i="46"/>
  <c r="Q266" i="46"/>
  <c r="R266" i="46"/>
  <c r="S266" i="46"/>
  <c r="T266" i="46"/>
  <c r="P265" i="46"/>
  <c r="Q265" i="46"/>
  <c r="R265" i="46"/>
  <c r="S265" i="46"/>
  <c r="T265" i="46"/>
  <c r="P264" i="46"/>
  <c r="Q264" i="46"/>
  <c r="R264" i="46"/>
  <c r="S264" i="46"/>
  <c r="T264" i="46"/>
  <c r="P263" i="46"/>
  <c r="Q263" i="46"/>
  <c r="R263" i="46"/>
  <c r="S263" i="46"/>
  <c r="T263" i="46"/>
  <c r="P262" i="46"/>
  <c r="Q262" i="46"/>
  <c r="R262" i="46"/>
  <c r="S262" i="46"/>
  <c r="T262" i="46"/>
  <c r="P261" i="46"/>
  <c r="Q261" i="46"/>
  <c r="R261" i="46"/>
  <c r="S261" i="46"/>
  <c r="T261" i="46"/>
  <c r="D259" i="46"/>
  <c r="E259" i="46"/>
  <c r="J259" i="46"/>
  <c r="P259" i="46"/>
  <c r="D257" i="46"/>
  <c r="E257" i="46"/>
  <c r="F257" i="46"/>
  <c r="G257" i="46"/>
  <c r="H257" i="46"/>
  <c r="I257" i="46"/>
  <c r="J257" i="46"/>
  <c r="K257" i="46"/>
  <c r="L257" i="46"/>
  <c r="M257" i="46"/>
  <c r="N257" i="46"/>
  <c r="P257" i="46"/>
  <c r="Q257" i="46"/>
  <c r="R257" i="46"/>
  <c r="S257" i="46"/>
  <c r="T257" i="46"/>
  <c r="E254" i="46"/>
  <c r="F254" i="46"/>
  <c r="G254" i="46"/>
  <c r="H254" i="46"/>
  <c r="I254" i="46"/>
  <c r="J254" i="46"/>
  <c r="K254" i="46"/>
  <c r="L254" i="46"/>
  <c r="M254" i="46"/>
  <c r="N254" i="46"/>
  <c r="P254" i="46"/>
  <c r="Q254" i="46"/>
  <c r="R254" i="46"/>
  <c r="S254" i="46"/>
  <c r="T254" i="46"/>
  <c r="D244" i="46"/>
  <c r="E244" i="46"/>
  <c r="J244" i="46"/>
  <c r="P244" i="46"/>
  <c r="D241" i="46"/>
  <c r="E241" i="46"/>
  <c r="F241" i="46"/>
  <c r="G241" i="46"/>
  <c r="H241" i="46"/>
  <c r="I241" i="46"/>
  <c r="J241" i="46"/>
  <c r="K241" i="46"/>
  <c r="L241" i="46"/>
  <c r="M241" i="46"/>
  <c r="N241" i="46"/>
  <c r="P240" i="46"/>
  <c r="Q240" i="46"/>
  <c r="R240" i="46"/>
  <c r="S240" i="46"/>
  <c r="T240" i="46"/>
  <c r="P239" i="46"/>
  <c r="Q239" i="46"/>
  <c r="R239" i="46"/>
  <c r="S239" i="46"/>
  <c r="T239" i="46"/>
  <c r="P238" i="46"/>
  <c r="Q238" i="46"/>
  <c r="R238" i="46"/>
  <c r="S238" i="46"/>
  <c r="T238" i="46"/>
  <c r="P237" i="46"/>
  <c r="Q237" i="46"/>
  <c r="R237" i="46"/>
  <c r="S237" i="46"/>
  <c r="T237" i="46"/>
  <c r="P236" i="46"/>
  <c r="Q236" i="46"/>
  <c r="R236" i="46"/>
  <c r="S236" i="46"/>
  <c r="T236" i="46"/>
  <c r="P235" i="46"/>
  <c r="Q235" i="46"/>
  <c r="R235" i="46"/>
  <c r="S235" i="46"/>
  <c r="T235" i="46"/>
  <c r="P234" i="46"/>
  <c r="Q234" i="46"/>
  <c r="R234" i="46"/>
  <c r="S234" i="46"/>
  <c r="T234" i="46"/>
  <c r="P233" i="46"/>
  <c r="Q233" i="46"/>
  <c r="R233" i="46"/>
  <c r="S233" i="46"/>
  <c r="T233" i="46"/>
  <c r="P232" i="46"/>
  <c r="Q232" i="46"/>
  <c r="R232" i="46"/>
  <c r="S232" i="46"/>
  <c r="T232" i="46"/>
  <c r="D230" i="46"/>
  <c r="E230" i="46"/>
  <c r="J230" i="46"/>
  <c r="P230" i="46"/>
  <c r="D228" i="46"/>
  <c r="E228" i="46"/>
  <c r="F228" i="46"/>
  <c r="G228" i="46"/>
  <c r="H228" i="46"/>
  <c r="I228" i="46"/>
  <c r="J228" i="46"/>
  <c r="K228" i="46"/>
  <c r="L228" i="46"/>
  <c r="M228" i="46"/>
  <c r="N228" i="46"/>
  <c r="P228" i="46"/>
  <c r="Q228" i="46"/>
  <c r="R228" i="46"/>
  <c r="S228" i="46"/>
  <c r="T228" i="46"/>
  <c r="E225" i="46"/>
  <c r="F225" i="46"/>
  <c r="G225" i="46"/>
  <c r="H225" i="46"/>
  <c r="I225" i="46"/>
  <c r="J225" i="46"/>
  <c r="K225" i="46"/>
  <c r="L225" i="46"/>
  <c r="M225" i="46"/>
  <c r="N225" i="46"/>
  <c r="P225" i="46"/>
  <c r="Q225" i="46"/>
  <c r="R225" i="46"/>
  <c r="S225" i="46"/>
  <c r="T225" i="46"/>
  <c r="D215" i="46"/>
  <c r="E215" i="46"/>
  <c r="J215" i="46"/>
  <c r="P215" i="46"/>
  <c r="D213" i="46"/>
  <c r="E213" i="46"/>
  <c r="F213" i="46"/>
  <c r="G213" i="46"/>
  <c r="H213" i="46"/>
  <c r="I213" i="46"/>
  <c r="J213" i="46"/>
  <c r="K213" i="46"/>
  <c r="L213" i="46"/>
  <c r="M213" i="46"/>
  <c r="N213" i="46"/>
  <c r="P212" i="46"/>
  <c r="Q212" i="46"/>
  <c r="R212" i="46"/>
  <c r="S212" i="46"/>
  <c r="T212" i="46"/>
  <c r="P211" i="46"/>
  <c r="Q211" i="46"/>
  <c r="R211" i="46"/>
  <c r="S211" i="46"/>
  <c r="T211" i="46"/>
  <c r="P210" i="46"/>
  <c r="Q210" i="46"/>
  <c r="R210" i="46"/>
  <c r="S210" i="46"/>
  <c r="T210" i="46"/>
  <c r="P209" i="46"/>
  <c r="Q209" i="46"/>
  <c r="R209" i="46"/>
  <c r="S209" i="46"/>
  <c r="T209" i="46"/>
  <c r="P208" i="46"/>
  <c r="Q208" i="46"/>
  <c r="R208" i="46"/>
  <c r="S208" i="46"/>
  <c r="T208" i="46"/>
  <c r="P207" i="46"/>
  <c r="Q207" i="46"/>
  <c r="R207" i="46"/>
  <c r="S207" i="46"/>
  <c r="T207" i="46"/>
  <c r="P206" i="46"/>
  <c r="Q206" i="46"/>
  <c r="R206" i="46"/>
  <c r="S206" i="46"/>
  <c r="T206" i="46"/>
  <c r="P205" i="46"/>
  <c r="Q205" i="46"/>
  <c r="R205" i="46"/>
  <c r="S205" i="46"/>
  <c r="T205" i="46"/>
  <c r="P204" i="46"/>
  <c r="Q204" i="46"/>
  <c r="R204" i="46"/>
  <c r="S204" i="46"/>
  <c r="T204" i="46"/>
  <c r="D202" i="46"/>
  <c r="E202" i="46"/>
  <c r="J202" i="46"/>
  <c r="P202" i="46"/>
  <c r="D200" i="46"/>
  <c r="E200" i="46"/>
  <c r="F200" i="46"/>
  <c r="G200" i="46"/>
  <c r="H200" i="46"/>
  <c r="I200" i="46"/>
  <c r="J200" i="46"/>
  <c r="K200" i="46"/>
  <c r="L200" i="46"/>
  <c r="M200" i="46"/>
  <c r="N200" i="46"/>
  <c r="P199" i="46"/>
  <c r="Q199" i="46"/>
  <c r="R199" i="46"/>
  <c r="S199" i="46"/>
  <c r="T199" i="46"/>
  <c r="P198" i="46"/>
  <c r="Q198" i="46"/>
  <c r="R198" i="46"/>
  <c r="S198" i="46"/>
  <c r="T198" i="46"/>
  <c r="P197" i="46"/>
  <c r="Q197" i="46"/>
  <c r="R197" i="46"/>
  <c r="S197" i="46"/>
  <c r="T197" i="46"/>
  <c r="P196" i="46"/>
  <c r="Q196" i="46"/>
  <c r="R196" i="46"/>
  <c r="S196" i="46"/>
  <c r="T196" i="46"/>
  <c r="P195" i="46"/>
  <c r="Q195" i="46"/>
  <c r="R195" i="46"/>
  <c r="S195" i="46"/>
  <c r="T195" i="46"/>
  <c r="P194" i="46"/>
  <c r="Q194" i="46"/>
  <c r="R194" i="46"/>
  <c r="S194" i="46"/>
  <c r="T194" i="46"/>
  <c r="P193" i="46"/>
  <c r="Q193" i="46"/>
  <c r="R193" i="46"/>
  <c r="S193" i="46"/>
  <c r="T193" i="46"/>
  <c r="P192" i="46"/>
  <c r="Q192" i="46"/>
  <c r="R192" i="46"/>
  <c r="S192" i="46"/>
  <c r="T192" i="46"/>
  <c r="P191" i="46"/>
  <c r="Q191" i="46"/>
  <c r="R191" i="46"/>
  <c r="S191" i="46"/>
  <c r="T191" i="46"/>
  <c r="D189" i="46"/>
  <c r="E189" i="46"/>
  <c r="J189" i="46"/>
  <c r="P189" i="46"/>
  <c r="D187" i="46"/>
  <c r="E187" i="46"/>
  <c r="F187" i="46"/>
  <c r="G187" i="46"/>
  <c r="H187" i="46"/>
  <c r="I187" i="46"/>
  <c r="J187" i="46"/>
  <c r="K187" i="46"/>
  <c r="L187" i="46"/>
  <c r="M187" i="46"/>
  <c r="N187" i="46"/>
  <c r="P186" i="46"/>
  <c r="Q186" i="46"/>
  <c r="R186" i="46"/>
  <c r="S186" i="46"/>
  <c r="T186" i="46"/>
  <c r="P185" i="46"/>
  <c r="Q185" i="46"/>
  <c r="R185" i="46"/>
  <c r="S185" i="46"/>
  <c r="T185" i="46"/>
  <c r="P184" i="46"/>
  <c r="Q184" i="46"/>
  <c r="R184" i="46"/>
  <c r="S184" i="46"/>
  <c r="T184" i="46"/>
  <c r="P183" i="46"/>
  <c r="Q183" i="46"/>
  <c r="R183" i="46"/>
  <c r="S183" i="46"/>
  <c r="T183" i="46"/>
  <c r="P182" i="46"/>
  <c r="Q182" i="46"/>
  <c r="R182" i="46"/>
  <c r="S182" i="46"/>
  <c r="T182" i="46"/>
  <c r="P181" i="46"/>
  <c r="Q181" i="46"/>
  <c r="R181" i="46"/>
  <c r="S181" i="46"/>
  <c r="T181" i="46"/>
  <c r="P180" i="46"/>
  <c r="Q180" i="46"/>
  <c r="R180" i="46"/>
  <c r="S180" i="46"/>
  <c r="T180" i="46"/>
  <c r="P179" i="46"/>
  <c r="Q179" i="46"/>
  <c r="R179" i="46"/>
  <c r="S179" i="46"/>
  <c r="T179" i="46"/>
  <c r="P178" i="46"/>
  <c r="Q178" i="46"/>
  <c r="R178" i="46"/>
  <c r="S178" i="46"/>
  <c r="T178" i="46"/>
  <c r="D176" i="46"/>
  <c r="E176" i="46"/>
  <c r="J176" i="46"/>
  <c r="P176" i="46"/>
  <c r="D174" i="46"/>
  <c r="E174" i="46"/>
  <c r="F174" i="46"/>
  <c r="G174" i="46"/>
  <c r="H174" i="46"/>
  <c r="I174" i="46"/>
  <c r="J174" i="46"/>
  <c r="K174" i="46"/>
  <c r="L174" i="46"/>
  <c r="M174" i="46"/>
  <c r="N174" i="46"/>
  <c r="P173" i="46"/>
  <c r="Q173" i="46"/>
  <c r="R173" i="46"/>
  <c r="S173" i="46"/>
  <c r="T173" i="46"/>
  <c r="P172" i="46"/>
  <c r="Q172" i="46"/>
  <c r="R172" i="46"/>
  <c r="S172" i="46"/>
  <c r="T172" i="46"/>
  <c r="E171" i="46"/>
  <c r="F171" i="46"/>
  <c r="G171" i="46"/>
  <c r="H171" i="46"/>
  <c r="I171" i="46"/>
  <c r="J171" i="46"/>
  <c r="K171" i="46"/>
  <c r="L171" i="46"/>
  <c r="M171" i="46"/>
  <c r="N171" i="46"/>
  <c r="P170" i="46"/>
  <c r="Q170" i="46"/>
  <c r="R170" i="46"/>
  <c r="S170" i="46"/>
  <c r="T170" i="46"/>
  <c r="P169" i="46"/>
  <c r="Q169" i="46"/>
  <c r="R169" i="46"/>
  <c r="S169" i="46"/>
  <c r="T169" i="46"/>
  <c r="P168" i="46"/>
  <c r="Q168" i="46"/>
  <c r="R168" i="46"/>
  <c r="S168" i="46"/>
  <c r="T168" i="46"/>
  <c r="P167" i="46"/>
  <c r="Q167" i="46"/>
  <c r="R167" i="46"/>
  <c r="S167" i="46"/>
  <c r="T167" i="46"/>
  <c r="P166" i="46"/>
  <c r="Q166" i="46"/>
  <c r="R166" i="46"/>
  <c r="S166" i="46"/>
  <c r="T166" i="46"/>
  <c r="P165" i="46"/>
  <c r="Q165" i="46"/>
  <c r="R165" i="46"/>
  <c r="S165" i="46"/>
  <c r="T165" i="46"/>
  <c r="P164" i="46"/>
  <c r="Q164" i="46"/>
  <c r="R164" i="46"/>
  <c r="S164" i="46"/>
  <c r="T164" i="46"/>
  <c r="P163" i="46"/>
  <c r="Q163" i="46"/>
  <c r="R163" i="46"/>
  <c r="S163" i="46"/>
  <c r="T163" i="46"/>
  <c r="D161" i="46"/>
  <c r="E161" i="46"/>
  <c r="J161" i="46"/>
  <c r="P161" i="46"/>
  <c r="D159" i="46"/>
  <c r="E159" i="46"/>
  <c r="F159" i="46"/>
  <c r="G159" i="46"/>
  <c r="H159" i="46"/>
  <c r="I159" i="46"/>
  <c r="J159" i="46"/>
  <c r="K159" i="46"/>
  <c r="L159" i="46"/>
  <c r="M159" i="46"/>
  <c r="N159" i="46"/>
  <c r="P158" i="46"/>
  <c r="Q158" i="46"/>
  <c r="R158" i="46"/>
  <c r="S158" i="46"/>
  <c r="T158" i="46"/>
  <c r="P157" i="46"/>
  <c r="Q157" i="46"/>
  <c r="R157" i="46"/>
  <c r="S157" i="46"/>
  <c r="T157" i="46"/>
  <c r="P156" i="46"/>
  <c r="Q156" i="46"/>
  <c r="R156" i="46"/>
  <c r="S156" i="46"/>
  <c r="T156" i="46"/>
  <c r="P155" i="46"/>
  <c r="Q155" i="46"/>
  <c r="R155" i="46"/>
  <c r="S155" i="46"/>
  <c r="T155" i="46"/>
  <c r="P154" i="46"/>
  <c r="Q154" i="46"/>
  <c r="R154" i="46"/>
  <c r="S154" i="46"/>
  <c r="T154" i="46"/>
  <c r="P153" i="46"/>
  <c r="Q153" i="46"/>
  <c r="R153" i="46"/>
  <c r="S153" i="46"/>
  <c r="T153" i="46"/>
  <c r="P152" i="46"/>
  <c r="Q152" i="46"/>
  <c r="R152" i="46"/>
  <c r="S152" i="46"/>
  <c r="T152" i="46"/>
  <c r="P151" i="46"/>
  <c r="Q151" i="46"/>
  <c r="R151" i="46"/>
  <c r="S151" i="46"/>
  <c r="T151" i="46"/>
  <c r="P150" i="46"/>
  <c r="Q150" i="46"/>
  <c r="R150" i="46"/>
  <c r="S150" i="46"/>
  <c r="T150" i="46"/>
  <c r="D148" i="46"/>
  <c r="E148" i="46"/>
  <c r="J148" i="46"/>
  <c r="P148" i="46"/>
  <c r="D146" i="46"/>
  <c r="E146" i="46"/>
  <c r="F146" i="46"/>
  <c r="G146" i="46"/>
  <c r="H146" i="46"/>
  <c r="I146" i="46"/>
  <c r="J146" i="46"/>
  <c r="K146" i="46"/>
  <c r="L146" i="46"/>
  <c r="M146" i="46"/>
  <c r="N146" i="46"/>
  <c r="P145" i="46"/>
  <c r="Q145" i="46"/>
  <c r="R145" i="46"/>
  <c r="S145" i="46"/>
  <c r="T145" i="46"/>
  <c r="P144" i="46"/>
  <c r="Q144" i="46"/>
  <c r="R144" i="46"/>
  <c r="S144" i="46"/>
  <c r="T144" i="46"/>
  <c r="E143" i="46"/>
  <c r="F143" i="46"/>
  <c r="G143" i="46"/>
  <c r="H143" i="46"/>
  <c r="I143" i="46"/>
  <c r="J143" i="46"/>
  <c r="K143" i="46"/>
  <c r="L143" i="46"/>
  <c r="M143" i="46"/>
  <c r="N143" i="46"/>
  <c r="S143" i="46"/>
  <c r="P142" i="46"/>
  <c r="Q142" i="46"/>
  <c r="R142" i="46"/>
  <c r="S142" i="46"/>
  <c r="T142" i="46"/>
  <c r="P141" i="46"/>
  <c r="Q141" i="46"/>
  <c r="R141" i="46"/>
  <c r="S141" i="46"/>
  <c r="T141" i="46"/>
  <c r="P140" i="46"/>
  <c r="Q140" i="46"/>
  <c r="R140" i="46"/>
  <c r="S140" i="46"/>
  <c r="T140" i="46"/>
  <c r="P139" i="46"/>
  <c r="Q139" i="46"/>
  <c r="R139" i="46"/>
  <c r="S139" i="46"/>
  <c r="T139" i="46"/>
  <c r="P138" i="46"/>
  <c r="Q138" i="46"/>
  <c r="R138" i="46"/>
  <c r="S138" i="46"/>
  <c r="T138" i="46"/>
  <c r="P137" i="46"/>
  <c r="Q137" i="46"/>
  <c r="R137" i="46"/>
  <c r="S137" i="46"/>
  <c r="T137" i="46"/>
  <c r="P136" i="46"/>
  <c r="Q136" i="46"/>
  <c r="R136" i="46"/>
  <c r="S136" i="46"/>
  <c r="T136" i="46"/>
  <c r="P135" i="46"/>
  <c r="Q135" i="46"/>
  <c r="R135" i="46"/>
  <c r="S135" i="46"/>
  <c r="T135" i="46"/>
  <c r="D133" i="46"/>
  <c r="E133" i="46"/>
  <c r="J133" i="46"/>
  <c r="P133" i="46"/>
  <c r="D131" i="46"/>
  <c r="E131" i="46"/>
  <c r="F131" i="46"/>
  <c r="G131" i="46"/>
  <c r="H131" i="46"/>
  <c r="I131" i="46"/>
  <c r="J131" i="46"/>
  <c r="K131" i="46"/>
  <c r="L131" i="46"/>
  <c r="M131" i="46"/>
  <c r="N131" i="46"/>
  <c r="P130" i="46"/>
  <c r="Q130" i="46"/>
  <c r="R130" i="46"/>
  <c r="S130" i="46"/>
  <c r="T130" i="46"/>
  <c r="P129" i="46"/>
  <c r="Q129" i="46"/>
  <c r="R129" i="46"/>
  <c r="S129" i="46"/>
  <c r="T129" i="46"/>
  <c r="P128" i="46"/>
  <c r="Q128" i="46"/>
  <c r="R128" i="46"/>
  <c r="S128" i="46"/>
  <c r="T128" i="46"/>
  <c r="P127" i="46"/>
  <c r="Q127" i="46"/>
  <c r="R127" i="46"/>
  <c r="S127" i="46"/>
  <c r="T127" i="46"/>
  <c r="P126" i="46"/>
  <c r="Q126" i="46"/>
  <c r="R126" i="46"/>
  <c r="S126" i="46"/>
  <c r="T126" i="46"/>
  <c r="P125" i="46"/>
  <c r="Q125" i="46"/>
  <c r="R125" i="46"/>
  <c r="S125" i="46"/>
  <c r="T125" i="46"/>
  <c r="P124" i="46"/>
  <c r="Q124" i="46"/>
  <c r="R124" i="46"/>
  <c r="S124" i="46"/>
  <c r="T124" i="46"/>
  <c r="P123" i="46"/>
  <c r="Q123" i="46"/>
  <c r="R123" i="46"/>
  <c r="S123" i="46"/>
  <c r="T123" i="46"/>
  <c r="D121" i="46"/>
  <c r="E121" i="46"/>
  <c r="J121" i="46"/>
  <c r="P121" i="46"/>
  <c r="D119" i="46"/>
  <c r="E119" i="46"/>
  <c r="F119" i="46"/>
  <c r="G119" i="46"/>
  <c r="H119" i="46"/>
  <c r="I119" i="46"/>
  <c r="J119" i="46"/>
  <c r="K119" i="46"/>
  <c r="L119" i="46"/>
  <c r="M119" i="46"/>
  <c r="N119" i="46"/>
  <c r="P118" i="46"/>
  <c r="Q118" i="46"/>
  <c r="R118" i="46"/>
  <c r="S118" i="46"/>
  <c r="T118" i="46"/>
  <c r="P117" i="46"/>
  <c r="Q117" i="46"/>
  <c r="R117" i="46"/>
  <c r="S117" i="46"/>
  <c r="T117" i="46"/>
  <c r="E116" i="46"/>
  <c r="F116" i="46"/>
  <c r="G116" i="46"/>
  <c r="H116" i="46"/>
  <c r="I116" i="46"/>
  <c r="J116" i="46"/>
  <c r="K116" i="46"/>
  <c r="L116" i="46"/>
  <c r="M116" i="46"/>
  <c r="N116" i="46"/>
  <c r="P115" i="46"/>
  <c r="Q115" i="46"/>
  <c r="R115" i="46"/>
  <c r="S115" i="46"/>
  <c r="T115" i="46"/>
  <c r="P114" i="46"/>
  <c r="Q114" i="46"/>
  <c r="R114" i="46"/>
  <c r="S114" i="46"/>
  <c r="T114" i="46"/>
  <c r="P113" i="46"/>
  <c r="Q113" i="46"/>
  <c r="R113" i="46"/>
  <c r="S113" i="46"/>
  <c r="T113" i="46"/>
  <c r="P112" i="46"/>
  <c r="Q112" i="46"/>
  <c r="R112" i="46"/>
  <c r="S112" i="46"/>
  <c r="T112" i="46"/>
  <c r="P111" i="46"/>
  <c r="Q111" i="46"/>
  <c r="R111" i="46"/>
  <c r="S111" i="46"/>
  <c r="T111" i="46"/>
  <c r="P110" i="46"/>
  <c r="Q110" i="46"/>
  <c r="R110" i="46"/>
  <c r="S110" i="46"/>
  <c r="T110" i="46"/>
  <c r="P109" i="46"/>
  <c r="Q109" i="46"/>
  <c r="R109" i="46"/>
  <c r="S109" i="46"/>
  <c r="T109" i="46"/>
  <c r="D107" i="46"/>
  <c r="E107" i="46"/>
  <c r="J107" i="46"/>
  <c r="P107" i="46"/>
  <c r="D105" i="46"/>
  <c r="E105" i="46"/>
  <c r="F105" i="46"/>
  <c r="G105" i="46"/>
  <c r="H105" i="46"/>
  <c r="I105" i="46"/>
  <c r="J105" i="46"/>
  <c r="K105" i="46"/>
  <c r="L105" i="46"/>
  <c r="M105" i="46"/>
  <c r="N105" i="46"/>
  <c r="P104" i="46"/>
  <c r="Q104" i="46"/>
  <c r="R104" i="46"/>
  <c r="S104" i="46"/>
  <c r="T104" i="46"/>
  <c r="P103" i="46"/>
  <c r="Q103" i="46"/>
  <c r="R103" i="46"/>
  <c r="S103" i="46"/>
  <c r="T103" i="46"/>
  <c r="P102" i="46"/>
  <c r="Q102" i="46"/>
  <c r="R102" i="46"/>
  <c r="S102" i="46"/>
  <c r="T102" i="46"/>
  <c r="P101" i="46"/>
  <c r="Q101" i="46"/>
  <c r="R101" i="46"/>
  <c r="S101" i="46"/>
  <c r="T101" i="46"/>
  <c r="P100" i="46"/>
  <c r="Q100" i="46"/>
  <c r="R100" i="46"/>
  <c r="S100" i="46"/>
  <c r="T100" i="46"/>
  <c r="P99" i="46"/>
  <c r="Q99" i="46"/>
  <c r="R99" i="46"/>
  <c r="S99" i="46"/>
  <c r="T99" i="46"/>
  <c r="P98" i="46"/>
  <c r="Q98" i="46"/>
  <c r="R98" i="46"/>
  <c r="S98" i="46"/>
  <c r="T98" i="46"/>
  <c r="P97" i="46"/>
  <c r="Q97" i="46"/>
  <c r="R97" i="46"/>
  <c r="S97" i="46"/>
  <c r="T97" i="46"/>
  <c r="D95" i="46"/>
  <c r="E95" i="46"/>
  <c r="J95" i="46"/>
  <c r="P95" i="46"/>
  <c r="D93" i="46"/>
  <c r="E93" i="46"/>
  <c r="F93" i="46"/>
  <c r="G93" i="46"/>
  <c r="H93" i="46"/>
  <c r="I93" i="46"/>
  <c r="J93" i="46"/>
  <c r="K93" i="46"/>
  <c r="L93" i="46"/>
  <c r="M93" i="46"/>
  <c r="N93" i="46"/>
  <c r="P92" i="46"/>
  <c r="Q92" i="46"/>
  <c r="R92" i="46"/>
  <c r="S92" i="46"/>
  <c r="T92" i="46"/>
  <c r="P91" i="46"/>
  <c r="Q91" i="46"/>
  <c r="R91" i="46"/>
  <c r="S91" i="46"/>
  <c r="T91" i="46"/>
  <c r="E90" i="46"/>
  <c r="F90" i="46"/>
  <c r="G90" i="46"/>
  <c r="H90" i="46"/>
  <c r="I90" i="46"/>
  <c r="J90" i="46"/>
  <c r="K90" i="46"/>
  <c r="L90" i="46"/>
  <c r="M90" i="46"/>
  <c r="N90" i="46"/>
  <c r="P89" i="46"/>
  <c r="Q89" i="46"/>
  <c r="R89" i="46"/>
  <c r="S89" i="46"/>
  <c r="T89" i="46"/>
  <c r="P88" i="46"/>
  <c r="Q88" i="46"/>
  <c r="R88" i="46"/>
  <c r="S88" i="46"/>
  <c r="T88" i="46"/>
  <c r="P87" i="46"/>
  <c r="Q87" i="46"/>
  <c r="R87" i="46"/>
  <c r="S87" i="46"/>
  <c r="T87" i="46"/>
  <c r="P86" i="46"/>
  <c r="Q86" i="46"/>
  <c r="R86" i="46"/>
  <c r="S86" i="46"/>
  <c r="T86" i="46"/>
  <c r="P85" i="46"/>
  <c r="Q85" i="46"/>
  <c r="R85" i="46"/>
  <c r="S85" i="46"/>
  <c r="T85" i="46"/>
  <c r="P84" i="46"/>
  <c r="Q84" i="46"/>
  <c r="R84" i="46"/>
  <c r="S84" i="46"/>
  <c r="T84" i="46"/>
  <c r="P83" i="46"/>
  <c r="Q83" i="46"/>
  <c r="R83" i="46"/>
  <c r="S83" i="46"/>
  <c r="T83" i="46"/>
  <c r="P82" i="46"/>
  <c r="Q82" i="46"/>
  <c r="R82" i="46"/>
  <c r="S82" i="46"/>
  <c r="T82" i="46"/>
  <c r="P81" i="46"/>
  <c r="Q81" i="46"/>
  <c r="R81" i="46"/>
  <c r="S81" i="46"/>
  <c r="T81" i="46"/>
  <c r="D79" i="46"/>
  <c r="E79" i="46"/>
  <c r="J79" i="46"/>
  <c r="P79" i="46"/>
  <c r="D77" i="46"/>
  <c r="E77" i="46"/>
  <c r="F77" i="46"/>
  <c r="G77" i="46"/>
  <c r="H77" i="46"/>
  <c r="I77" i="46"/>
  <c r="J77" i="46"/>
  <c r="K77" i="46"/>
  <c r="L77" i="46"/>
  <c r="M77" i="46"/>
  <c r="N77" i="46"/>
  <c r="P76" i="46"/>
  <c r="Q76" i="46"/>
  <c r="R76" i="46"/>
  <c r="S76" i="46"/>
  <c r="T76" i="46"/>
  <c r="P75" i="46"/>
  <c r="Q75" i="46"/>
  <c r="R75" i="46"/>
  <c r="S75" i="46"/>
  <c r="T75" i="46"/>
  <c r="E74" i="46"/>
  <c r="F74" i="46"/>
  <c r="G74" i="46"/>
  <c r="H74" i="46"/>
  <c r="I74" i="46"/>
  <c r="J74" i="46"/>
  <c r="K74" i="46"/>
  <c r="L74" i="46"/>
  <c r="M74" i="46"/>
  <c r="N74" i="46"/>
  <c r="S74" i="46"/>
  <c r="P73" i="46"/>
  <c r="Q73" i="46"/>
  <c r="R73" i="46"/>
  <c r="S73" i="46"/>
  <c r="T73" i="46"/>
  <c r="P72" i="46"/>
  <c r="Q72" i="46"/>
  <c r="R72" i="46"/>
  <c r="S72" i="46"/>
  <c r="T72" i="46"/>
  <c r="P71" i="46"/>
  <c r="Q71" i="46"/>
  <c r="R71" i="46"/>
  <c r="S71" i="46"/>
  <c r="T71" i="46"/>
  <c r="P70" i="46"/>
  <c r="Q70" i="46"/>
  <c r="R70" i="46"/>
  <c r="S70" i="46"/>
  <c r="T70" i="46"/>
  <c r="P69" i="46"/>
  <c r="Q69" i="46"/>
  <c r="R69" i="46"/>
  <c r="S69" i="46"/>
  <c r="T69" i="46"/>
  <c r="P68" i="46"/>
  <c r="Q68" i="46"/>
  <c r="R68" i="46"/>
  <c r="S68" i="46"/>
  <c r="T68" i="46"/>
  <c r="P67" i="46"/>
  <c r="Q67" i="46"/>
  <c r="R67" i="46"/>
  <c r="S67" i="46"/>
  <c r="T67" i="46"/>
  <c r="P66" i="46"/>
  <c r="Q66" i="46"/>
  <c r="R66" i="46"/>
  <c r="S66" i="46"/>
  <c r="T66" i="46"/>
  <c r="P65" i="46"/>
  <c r="Q65" i="46"/>
  <c r="R65" i="46"/>
  <c r="S65" i="46"/>
  <c r="T65" i="46"/>
  <c r="D63" i="46"/>
  <c r="E63" i="46"/>
  <c r="J63" i="46"/>
  <c r="P63" i="46"/>
  <c r="D61" i="46"/>
  <c r="E61" i="46"/>
  <c r="F61" i="46"/>
  <c r="G61" i="46"/>
  <c r="H61" i="46"/>
  <c r="I61" i="46"/>
  <c r="J61" i="46"/>
  <c r="K61" i="46"/>
  <c r="L61" i="46"/>
  <c r="M61" i="46"/>
  <c r="N61" i="46"/>
  <c r="P60" i="46"/>
  <c r="Q60" i="46"/>
  <c r="R60" i="46"/>
  <c r="S60" i="46"/>
  <c r="T60" i="46"/>
  <c r="P59" i="46"/>
  <c r="Q59" i="46"/>
  <c r="R59" i="46"/>
  <c r="S59" i="46"/>
  <c r="T59" i="46"/>
  <c r="P58" i="46"/>
  <c r="Q58" i="46"/>
  <c r="R58" i="46"/>
  <c r="S58" i="46"/>
  <c r="T58" i="46"/>
  <c r="P57" i="46"/>
  <c r="Q57" i="46"/>
  <c r="R57" i="46"/>
  <c r="S57" i="46"/>
  <c r="T57" i="46"/>
  <c r="P56" i="46"/>
  <c r="Q56" i="46"/>
  <c r="R56" i="46"/>
  <c r="S56" i="46"/>
  <c r="T56" i="46"/>
  <c r="P55" i="46"/>
  <c r="Q55" i="46"/>
  <c r="R55" i="46"/>
  <c r="S55" i="46"/>
  <c r="T55" i="46"/>
  <c r="P54" i="46"/>
  <c r="Q54" i="46"/>
  <c r="R54" i="46"/>
  <c r="S54" i="46"/>
  <c r="T54" i="46"/>
  <c r="P53" i="46"/>
  <c r="Q53" i="46"/>
  <c r="R53" i="46"/>
  <c r="S53" i="46"/>
  <c r="T53" i="46"/>
  <c r="P52" i="46"/>
  <c r="Q52" i="46"/>
  <c r="R52" i="46"/>
  <c r="S52" i="46"/>
  <c r="T52" i="46"/>
  <c r="D50" i="46"/>
  <c r="E50" i="46"/>
  <c r="J50" i="46"/>
  <c r="P50" i="46"/>
  <c r="D48" i="46"/>
  <c r="E48" i="46"/>
  <c r="F48" i="46"/>
  <c r="G48" i="46"/>
  <c r="H48" i="46"/>
  <c r="I48" i="46"/>
  <c r="J48" i="46"/>
  <c r="K48" i="46"/>
  <c r="L48" i="46"/>
  <c r="M48" i="46"/>
  <c r="N48" i="46"/>
  <c r="P47" i="46"/>
  <c r="Q47" i="46"/>
  <c r="R47" i="46"/>
  <c r="S47" i="46"/>
  <c r="T47" i="46"/>
  <c r="P46" i="46"/>
  <c r="Q46" i="46"/>
  <c r="R46" i="46"/>
  <c r="S46" i="46"/>
  <c r="T46" i="46"/>
  <c r="E45" i="46"/>
  <c r="F45" i="46"/>
  <c r="G45" i="46"/>
  <c r="H45" i="46"/>
  <c r="I45" i="46"/>
  <c r="J45" i="46"/>
  <c r="K45" i="46"/>
  <c r="L45" i="46"/>
  <c r="M45" i="46"/>
  <c r="N45" i="46"/>
  <c r="P44" i="46"/>
  <c r="Q44" i="46"/>
  <c r="R44" i="46"/>
  <c r="S44" i="46"/>
  <c r="T44" i="46"/>
  <c r="P43" i="46"/>
  <c r="Q43" i="46"/>
  <c r="R43" i="46"/>
  <c r="S43" i="46"/>
  <c r="T43" i="46"/>
  <c r="P42" i="46"/>
  <c r="Q42" i="46"/>
  <c r="R42" i="46"/>
  <c r="S42" i="46"/>
  <c r="T42" i="46"/>
  <c r="P41" i="46"/>
  <c r="Q41" i="46"/>
  <c r="R41" i="46"/>
  <c r="S41" i="46"/>
  <c r="T41" i="46"/>
  <c r="P40" i="46"/>
  <c r="Q40" i="46"/>
  <c r="R40" i="46"/>
  <c r="S40" i="46"/>
  <c r="T40" i="46"/>
  <c r="P39" i="46"/>
  <c r="Q39" i="46"/>
  <c r="R39" i="46"/>
  <c r="S39" i="46"/>
  <c r="T39" i="46"/>
  <c r="P38" i="46"/>
  <c r="Q38" i="46"/>
  <c r="R38" i="46"/>
  <c r="S38" i="46"/>
  <c r="T38" i="46"/>
  <c r="P37" i="46"/>
  <c r="Q37" i="46"/>
  <c r="R37" i="46"/>
  <c r="S37" i="46"/>
  <c r="T37" i="46"/>
  <c r="D35" i="46"/>
  <c r="E35" i="46"/>
  <c r="J35" i="46"/>
  <c r="P35" i="46"/>
  <c r="D33" i="46"/>
  <c r="E33" i="46"/>
  <c r="F33" i="46"/>
  <c r="G33" i="46"/>
  <c r="H33" i="46"/>
  <c r="I33" i="46"/>
  <c r="J33" i="46"/>
  <c r="K33" i="46"/>
  <c r="L33" i="46"/>
  <c r="M33" i="46"/>
  <c r="N33" i="46"/>
  <c r="P32" i="46"/>
  <c r="Q32" i="46"/>
  <c r="R32" i="46"/>
  <c r="S32" i="46"/>
  <c r="T32" i="46"/>
  <c r="P31" i="46"/>
  <c r="Q31" i="46"/>
  <c r="R31" i="46"/>
  <c r="S31" i="46"/>
  <c r="T31" i="46"/>
  <c r="P30" i="46"/>
  <c r="Q30" i="46"/>
  <c r="R30" i="46"/>
  <c r="S30" i="46"/>
  <c r="T30" i="46"/>
  <c r="P29" i="46"/>
  <c r="Q29" i="46"/>
  <c r="R29" i="46"/>
  <c r="S29" i="46"/>
  <c r="T29" i="46"/>
  <c r="P28" i="46"/>
  <c r="Q28" i="46"/>
  <c r="R28" i="46"/>
  <c r="S28" i="46"/>
  <c r="T28" i="46"/>
  <c r="P27" i="46"/>
  <c r="Q27" i="46"/>
  <c r="R27" i="46"/>
  <c r="S27" i="46"/>
  <c r="T27" i="46"/>
  <c r="P26" i="46"/>
  <c r="Q26" i="46"/>
  <c r="R26" i="46"/>
  <c r="S26" i="46"/>
  <c r="T26" i="46"/>
  <c r="P25" i="46"/>
  <c r="Q25" i="46"/>
  <c r="R25" i="46"/>
  <c r="S25" i="46"/>
  <c r="T25" i="46"/>
  <c r="P24" i="46"/>
  <c r="Q24" i="46"/>
  <c r="R24" i="46"/>
  <c r="S24" i="46"/>
  <c r="T24" i="46"/>
  <c r="D22" i="46"/>
  <c r="E22" i="46"/>
  <c r="J22" i="46"/>
  <c r="P22" i="46"/>
  <c r="D20" i="46"/>
  <c r="E20" i="46"/>
  <c r="F20" i="46"/>
  <c r="G20" i="46"/>
  <c r="H20" i="46"/>
  <c r="I20" i="46"/>
  <c r="J20" i="46"/>
  <c r="K20" i="46"/>
  <c r="L20" i="46"/>
  <c r="M20" i="46"/>
  <c r="N20" i="46"/>
  <c r="P19" i="46"/>
  <c r="Q19" i="46"/>
  <c r="R19" i="46"/>
  <c r="S19" i="46"/>
  <c r="T19" i="46"/>
  <c r="P18" i="46"/>
  <c r="Q18" i="46"/>
  <c r="R18" i="46"/>
  <c r="S18" i="46"/>
  <c r="T18" i="46"/>
  <c r="P17" i="46"/>
  <c r="Q17" i="46"/>
  <c r="R17" i="46"/>
  <c r="S17" i="46"/>
  <c r="T17" i="46"/>
  <c r="P16" i="46"/>
  <c r="Q16" i="46"/>
  <c r="R16" i="46"/>
  <c r="S16" i="46"/>
  <c r="T16" i="46"/>
  <c r="P15" i="46"/>
  <c r="Q15" i="46"/>
  <c r="R15" i="46"/>
  <c r="S15" i="46"/>
  <c r="T15" i="46"/>
  <c r="P14" i="46"/>
  <c r="Q14" i="46"/>
  <c r="R14" i="46"/>
  <c r="S14" i="46"/>
  <c r="T14" i="46"/>
  <c r="P13" i="46"/>
  <c r="Q13" i="46"/>
  <c r="R13" i="46"/>
  <c r="S13" i="46"/>
  <c r="T13" i="46"/>
  <c r="P12" i="46"/>
  <c r="Q12" i="46"/>
  <c r="R12" i="46"/>
  <c r="S12" i="46"/>
  <c r="T12" i="46"/>
  <c r="P11" i="46"/>
  <c r="Q11" i="46"/>
  <c r="R11" i="46"/>
  <c r="S11" i="46"/>
  <c r="T11" i="46"/>
  <c r="D9" i="46"/>
  <c r="E9" i="46"/>
  <c r="J9" i="46"/>
  <c r="P9" i="46"/>
  <c r="E7" i="46"/>
  <c r="F7" i="46"/>
  <c r="G7" i="46"/>
  <c r="H7" i="46"/>
  <c r="I7" i="46"/>
  <c r="J7" i="46"/>
  <c r="K7" i="46"/>
  <c r="L7" i="46"/>
  <c r="M7" i="46"/>
  <c r="N7" i="46"/>
  <c r="E3" i="46"/>
  <c r="F3" i="46"/>
  <c r="G3" i="46"/>
  <c r="H3" i="46"/>
  <c r="I3" i="46"/>
  <c r="J3" i="46"/>
  <c r="K3" i="46"/>
  <c r="L3" i="46"/>
  <c r="M3" i="46"/>
  <c r="N3" i="46"/>
  <c r="E22" i="45"/>
  <c r="E23" i="45" s="1"/>
  <c r="F22" i="45"/>
  <c r="G22" i="45"/>
  <c r="H22" i="45"/>
  <c r="I22" i="45"/>
  <c r="J22" i="45"/>
  <c r="K22" i="45"/>
  <c r="L22" i="45"/>
  <c r="M22" i="45"/>
  <c r="N22" i="45"/>
  <c r="D16" i="45"/>
  <c r="D10" i="45"/>
  <c r="E10" i="45"/>
  <c r="J10" i="45"/>
  <c r="E8" i="45"/>
  <c r="F8" i="45"/>
  <c r="G8" i="45"/>
  <c r="H8" i="45"/>
  <c r="I8" i="45"/>
  <c r="J8" i="45"/>
  <c r="K8" i="45"/>
  <c r="L8" i="45"/>
  <c r="M8" i="45"/>
  <c r="N8" i="45"/>
  <c r="E6" i="45"/>
  <c r="J6" i="45"/>
  <c r="H4" i="45"/>
  <c r="I4" i="45"/>
  <c r="J4" i="45"/>
  <c r="K4" i="45"/>
  <c r="L4" i="45"/>
  <c r="M4" i="45"/>
  <c r="N4" i="45"/>
  <c r="E362" i="43"/>
  <c r="F362" i="43"/>
  <c r="G362" i="43"/>
  <c r="H362" i="43"/>
  <c r="I362" i="43"/>
  <c r="J362" i="43"/>
  <c r="K362" i="43"/>
  <c r="L362" i="43"/>
  <c r="M362" i="43"/>
  <c r="N362" i="43"/>
  <c r="D354" i="43"/>
  <c r="D347" i="43"/>
  <c r="E347" i="43"/>
  <c r="J347" i="43"/>
  <c r="D345" i="43"/>
  <c r="E345" i="43"/>
  <c r="F345" i="43"/>
  <c r="G345" i="43"/>
  <c r="H345" i="43"/>
  <c r="I345" i="43"/>
  <c r="J345" i="43"/>
  <c r="K345" i="43"/>
  <c r="L345" i="43"/>
  <c r="M345" i="43"/>
  <c r="N345" i="43"/>
  <c r="D335" i="43"/>
  <c r="E335" i="43"/>
  <c r="J335" i="43"/>
  <c r="D333" i="43"/>
  <c r="E333" i="43"/>
  <c r="F333" i="43"/>
  <c r="G333" i="43"/>
  <c r="H333" i="43"/>
  <c r="I333" i="43"/>
  <c r="J333" i="43"/>
  <c r="K333" i="43"/>
  <c r="L333" i="43"/>
  <c r="M333" i="43"/>
  <c r="N333" i="43"/>
  <c r="D322" i="43"/>
  <c r="E322" i="43"/>
  <c r="J322" i="43"/>
  <c r="D320" i="43"/>
  <c r="E320" i="43"/>
  <c r="F320" i="43"/>
  <c r="G320" i="43"/>
  <c r="H320" i="43"/>
  <c r="I320" i="43"/>
  <c r="J320" i="43"/>
  <c r="K320" i="43"/>
  <c r="L320" i="43"/>
  <c r="M320" i="43"/>
  <c r="N320" i="43"/>
  <c r="D310" i="43"/>
  <c r="E310" i="43"/>
  <c r="J310" i="43"/>
  <c r="D308" i="43"/>
  <c r="E308" i="43"/>
  <c r="F308" i="43"/>
  <c r="G308" i="43"/>
  <c r="H308" i="43"/>
  <c r="I308" i="43"/>
  <c r="J308" i="43"/>
  <c r="K308" i="43"/>
  <c r="L308" i="43"/>
  <c r="M308" i="43"/>
  <c r="N308" i="43"/>
  <c r="D297" i="43"/>
  <c r="E297" i="43"/>
  <c r="J297" i="43"/>
  <c r="D295" i="43"/>
  <c r="E295" i="43"/>
  <c r="F295" i="43"/>
  <c r="G295" i="43"/>
  <c r="H295" i="43"/>
  <c r="I295" i="43"/>
  <c r="J295" i="43"/>
  <c r="K295" i="43"/>
  <c r="L295" i="43"/>
  <c r="M295" i="43"/>
  <c r="N295" i="43"/>
  <c r="D284" i="43"/>
  <c r="E284" i="43"/>
  <c r="J284" i="43"/>
  <c r="D282" i="43"/>
  <c r="E282" i="43"/>
  <c r="F282" i="43"/>
  <c r="G282" i="43"/>
  <c r="H282" i="43"/>
  <c r="I282" i="43"/>
  <c r="J282" i="43"/>
  <c r="K282" i="43"/>
  <c r="L282" i="43"/>
  <c r="M282" i="43"/>
  <c r="N282" i="43"/>
  <c r="D271" i="43"/>
  <c r="E271" i="43"/>
  <c r="J271" i="43"/>
  <c r="D269" i="43"/>
  <c r="E269" i="43"/>
  <c r="F269" i="43"/>
  <c r="G269" i="43"/>
  <c r="H269" i="43"/>
  <c r="I269" i="43"/>
  <c r="J269" i="43"/>
  <c r="K269" i="43"/>
  <c r="L269" i="43"/>
  <c r="M269" i="43"/>
  <c r="N269" i="43"/>
  <c r="D259" i="43"/>
  <c r="E259" i="43"/>
  <c r="J259" i="43"/>
  <c r="D257" i="43"/>
  <c r="E257" i="43"/>
  <c r="F257" i="43"/>
  <c r="G257" i="43"/>
  <c r="H257" i="43"/>
  <c r="I257" i="43"/>
  <c r="J257" i="43"/>
  <c r="K257" i="43"/>
  <c r="L257" i="43"/>
  <c r="M257" i="43"/>
  <c r="N257" i="43"/>
  <c r="E254" i="43"/>
  <c r="F254" i="43"/>
  <c r="G254" i="43"/>
  <c r="H254" i="43"/>
  <c r="I254" i="43"/>
  <c r="J254" i="43"/>
  <c r="K254" i="43"/>
  <c r="L254" i="43"/>
  <c r="M254" i="43"/>
  <c r="N254" i="43"/>
  <c r="D244" i="43"/>
  <c r="E244" i="43"/>
  <c r="J244" i="43"/>
  <c r="D241" i="43"/>
  <c r="E241" i="43"/>
  <c r="F241" i="43"/>
  <c r="G241" i="43"/>
  <c r="H241" i="43"/>
  <c r="I241" i="43"/>
  <c r="J241" i="43"/>
  <c r="K241" i="43"/>
  <c r="L241" i="43"/>
  <c r="M241" i="43"/>
  <c r="N241" i="43"/>
  <c r="D230" i="43"/>
  <c r="E230" i="43"/>
  <c r="J230" i="43"/>
  <c r="D228" i="43"/>
  <c r="E228" i="43"/>
  <c r="F228" i="43"/>
  <c r="G228" i="43"/>
  <c r="H228" i="43"/>
  <c r="I228" i="43"/>
  <c r="J228" i="43"/>
  <c r="K228" i="43"/>
  <c r="L228" i="43"/>
  <c r="M228" i="43"/>
  <c r="N228" i="43"/>
  <c r="E225" i="43"/>
  <c r="F225" i="43"/>
  <c r="G225" i="43"/>
  <c r="H225" i="43"/>
  <c r="I225" i="43"/>
  <c r="J225" i="43"/>
  <c r="K225" i="43"/>
  <c r="L225" i="43"/>
  <c r="M225" i="43"/>
  <c r="N225" i="43"/>
  <c r="D215" i="43"/>
  <c r="E215" i="43"/>
  <c r="J215" i="43"/>
  <c r="D213" i="43"/>
  <c r="E213" i="43"/>
  <c r="F213" i="43"/>
  <c r="G213" i="43"/>
  <c r="H213" i="43"/>
  <c r="I213" i="43"/>
  <c r="J213" i="43"/>
  <c r="K213" i="43"/>
  <c r="L213" i="43"/>
  <c r="M213" i="43"/>
  <c r="N213" i="43"/>
  <c r="D202" i="43"/>
  <c r="E202" i="43"/>
  <c r="J202" i="43"/>
  <c r="D200" i="43"/>
  <c r="E200" i="43"/>
  <c r="F200" i="43"/>
  <c r="G200" i="43"/>
  <c r="H200" i="43"/>
  <c r="I200" i="43"/>
  <c r="J200" i="43"/>
  <c r="K200" i="43"/>
  <c r="L200" i="43"/>
  <c r="M200" i="43"/>
  <c r="N200" i="43"/>
  <c r="D189" i="43"/>
  <c r="E189" i="43"/>
  <c r="J189" i="43"/>
  <c r="D187" i="43"/>
  <c r="E187" i="43"/>
  <c r="F187" i="43"/>
  <c r="G187" i="43"/>
  <c r="H187" i="43"/>
  <c r="I187" i="43"/>
  <c r="J187" i="43"/>
  <c r="K187" i="43"/>
  <c r="L187" i="43"/>
  <c r="M187" i="43"/>
  <c r="N187" i="43"/>
  <c r="D176" i="43"/>
  <c r="E176" i="43"/>
  <c r="J176" i="43"/>
  <c r="D174" i="43"/>
  <c r="E174" i="43"/>
  <c r="F174" i="43"/>
  <c r="G174" i="43"/>
  <c r="H174" i="43"/>
  <c r="I174" i="43"/>
  <c r="J174" i="43"/>
  <c r="K174" i="43"/>
  <c r="L174" i="43"/>
  <c r="M174" i="43"/>
  <c r="N174" i="43"/>
  <c r="E171" i="43"/>
  <c r="P171" i="46" s="1"/>
  <c r="F171" i="43"/>
  <c r="G171" i="43"/>
  <c r="R171" i="46" s="1"/>
  <c r="H171" i="43"/>
  <c r="I171" i="43"/>
  <c r="T171" i="46" s="1"/>
  <c r="J171" i="43"/>
  <c r="K171" i="43"/>
  <c r="L171" i="43"/>
  <c r="M171" i="43"/>
  <c r="N171" i="43"/>
  <c r="D161" i="43"/>
  <c r="E161" i="43"/>
  <c r="J161" i="43"/>
  <c r="D159" i="43"/>
  <c r="E159" i="43"/>
  <c r="F159" i="43"/>
  <c r="G159" i="43"/>
  <c r="H159" i="43"/>
  <c r="I159" i="43"/>
  <c r="J159" i="43"/>
  <c r="K159" i="43"/>
  <c r="L159" i="43"/>
  <c r="M159" i="43"/>
  <c r="N159" i="43"/>
  <c r="D148" i="43"/>
  <c r="E148" i="43"/>
  <c r="J148" i="43"/>
  <c r="D146" i="43"/>
  <c r="E146" i="43"/>
  <c r="F146" i="43"/>
  <c r="G146" i="43"/>
  <c r="H146" i="43"/>
  <c r="I146" i="43"/>
  <c r="J146" i="43"/>
  <c r="K146" i="43"/>
  <c r="L146" i="43"/>
  <c r="M146" i="43"/>
  <c r="N146" i="43"/>
  <c r="E143" i="43"/>
  <c r="F143" i="43"/>
  <c r="Q143" i="46" s="1"/>
  <c r="G143" i="43"/>
  <c r="H143" i="43"/>
  <c r="I143" i="43"/>
  <c r="J143" i="43"/>
  <c r="K143" i="43"/>
  <c r="L143" i="43"/>
  <c r="M143" i="43"/>
  <c r="N143" i="43"/>
  <c r="D133" i="43"/>
  <c r="E133" i="43"/>
  <c r="J133" i="43"/>
  <c r="D131" i="43"/>
  <c r="E131" i="43"/>
  <c r="F131" i="43"/>
  <c r="G131" i="43"/>
  <c r="H131" i="43"/>
  <c r="I131" i="43"/>
  <c r="J131" i="43"/>
  <c r="K131" i="43"/>
  <c r="L131" i="43"/>
  <c r="M131" i="43"/>
  <c r="N131" i="43"/>
  <c r="D121" i="43"/>
  <c r="E121" i="43"/>
  <c r="J121" i="43"/>
  <c r="D119" i="43"/>
  <c r="E119" i="43"/>
  <c r="F119" i="43"/>
  <c r="G119" i="43"/>
  <c r="H119" i="43"/>
  <c r="I119" i="43"/>
  <c r="J119" i="43"/>
  <c r="K119" i="43"/>
  <c r="L119" i="43"/>
  <c r="M119" i="43"/>
  <c r="N119" i="43"/>
  <c r="E116" i="43"/>
  <c r="F116" i="43"/>
  <c r="Q116" i="46" s="1"/>
  <c r="G116" i="43"/>
  <c r="H116" i="43"/>
  <c r="S116" i="46" s="1"/>
  <c r="I116" i="43"/>
  <c r="J116" i="43"/>
  <c r="K116" i="43"/>
  <c r="L116" i="43"/>
  <c r="M116" i="43"/>
  <c r="N116" i="43"/>
  <c r="D107" i="43"/>
  <c r="E107" i="43"/>
  <c r="J107" i="43"/>
  <c r="D105" i="43"/>
  <c r="E105" i="43"/>
  <c r="F105" i="43"/>
  <c r="G105" i="43"/>
  <c r="H105" i="43"/>
  <c r="I105" i="43"/>
  <c r="J105" i="43"/>
  <c r="K105" i="43"/>
  <c r="L105" i="43"/>
  <c r="M105" i="43"/>
  <c r="N105" i="43"/>
  <c r="D95" i="43"/>
  <c r="E95" i="43"/>
  <c r="J95" i="43"/>
  <c r="D93" i="43"/>
  <c r="E93" i="43"/>
  <c r="F93" i="43"/>
  <c r="G93" i="43"/>
  <c r="H93" i="43"/>
  <c r="I93" i="43"/>
  <c r="J93" i="43"/>
  <c r="K93" i="43"/>
  <c r="L93" i="43"/>
  <c r="M93" i="43"/>
  <c r="N93" i="43"/>
  <c r="E90" i="43"/>
  <c r="F90" i="43"/>
  <c r="Q90" i="46" s="1"/>
  <c r="G90" i="43"/>
  <c r="R90" i="46" s="1"/>
  <c r="H90" i="43"/>
  <c r="S90" i="46" s="1"/>
  <c r="I90" i="43"/>
  <c r="J90" i="43"/>
  <c r="K90" i="43"/>
  <c r="L90" i="43"/>
  <c r="M90" i="43"/>
  <c r="N90" i="43"/>
  <c r="D79" i="43"/>
  <c r="E79" i="43"/>
  <c r="J79" i="43"/>
  <c r="D77" i="43"/>
  <c r="E77" i="43"/>
  <c r="F77" i="43"/>
  <c r="G77" i="43"/>
  <c r="H77" i="43"/>
  <c r="I77" i="43"/>
  <c r="J77" i="43"/>
  <c r="K77" i="43"/>
  <c r="L77" i="43"/>
  <c r="M77" i="43"/>
  <c r="N77" i="43"/>
  <c r="E74" i="43"/>
  <c r="F74" i="43"/>
  <c r="G74" i="43"/>
  <c r="R74" i="46" s="1"/>
  <c r="H74" i="43"/>
  <c r="I74" i="43"/>
  <c r="J74" i="43"/>
  <c r="K74" i="43"/>
  <c r="L74" i="43"/>
  <c r="M74" i="43"/>
  <c r="N74" i="43"/>
  <c r="D63" i="43"/>
  <c r="E63" i="43"/>
  <c r="J63" i="43"/>
  <c r="D61" i="43"/>
  <c r="E61" i="43"/>
  <c r="F61" i="43"/>
  <c r="G61" i="43"/>
  <c r="H61" i="43"/>
  <c r="I61" i="43"/>
  <c r="J61" i="43"/>
  <c r="K61" i="43"/>
  <c r="L61" i="43"/>
  <c r="M61" i="43"/>
  <c r="N61" i="43"/>
  <c r="D50" i="43"/>
  <c r="E50" i="43"/>
  <c r="J50" i="43"/>
  <c r="D48" i="43"/>
  <c r="E48" i="43"/>
  <c r="F48" i="43"/>
  <c r="G48" i="43"/>
  <c r="H48" i="43"/>
  <c r="I48" i="43"/>
  <c r="J48" i="43"/>
  <c r="K48" i="43"/>
  <c r="L48" i="43"/>
  <c r="M48" i="43"/>
  <c r="N48" i="43"/>
  <c r="E45" i="43"/>
  <c r="P45" i="46" s="1"/>
  <c r="F45" i="43"/>
  <c r="Q45" i="46" s="1"/>
  <c r="G45" i="43"/>
  <c r="R45" i="46" s="1"/>
  <c r="H45" i="43"/>
  <c r="I45" i="43"/>
  <c r="T45" i="46" s="1"/>
  <c r="J45" i="43"/>
  <c r="K45" i="43"/>
  <c r="L45" i="43"/>
  <c r="M45" i="43"/>
  <c r="N45" i="43"/>
  <c r="D35" i="43"/>
  <c r="E35" i="43"/>
  <c r="J35" i="43"/>
  <c r="D33" i="43"/>
  <c r="E33" i="43"/>
  <c r="F33" i="43"/>
  <c r="G33" i="43"/>
  <c r="H33" i="43"/>
  <c r="I33" i="43"/>
  <c r="J33" i="43"/>
  <c r="K33" i="43"/>
  <c r="L33" i="43"/>
  <c r="M33" i="43"/>
  <c r="N33" i="43"/>
  <c r="D22" i="43"/>
  <c r="E22" i="43"/>
  <c r="J22" i="43"/>
  <c r="D20" i="43"/>
  <c r="E20" i="43"/>
  <c r="F20" i="43"/>
  <c r="G20" i="43"/>
  <c r="H20" i="43"/>
  <c r="I20" i="43"/>
  <c r="J20" i="43"/>
  <c r="K20" i="43"/>
  <c r="L20" i="43"/>
  <c r="M20" i="43"/>
  <c r="N20" i="43"/>
  <c r="D9" i="43"/>
  <c r="E9" i="43"/>
  <c r="J9" i="43"/>
  <c r="E7" i="43"/>
  <c r="F7" i="43"/>
  <c r="G7" i="43"/>
  <c r="H7" i="43"/>
  <c r="I7" i="43"/>
  <c r="J7" i="43"/>
  <c r="K7" i="43"/>
  <c r="L7" i="43"/>
  <c r="M7" i="43"/>
  <c r="N7" i="43"/>
  <c r="E3" i="43"/>
  <c r="F3" i="43"/>
  <c r="G3" i="43"/>
  <c r="H3" i="43"/>
  <c r="I3" i="43"/>
  <c r="J3" i="43"/>
  <c r="K3" i="43"/>
  <c r="L3" i="43"/>
  <c r="M3" i="43"/>
  <c r="N3" i="43"/>
  <c r="S20" i="46" l="1"/>
  <c r="Q241" i="46"/>
  <c r="S269" i="46"/>
  <c r="S295" i="46"/>
  <c r="S241" i="46"/>
  <c r="Q295" i="46"/>
  <c r="Q20" i="46"/>
  <c r="Q269" i="46"/>
  <c r="S45" i="46"/>
  <c r="S61" i="46"/>
  <c r="S171" i="46"/>
  <c r="T74" i="46"/>
  <c r="P74" i="46"/>
  <c r="T90" i="46"/>
  <c r="P90" i="46"/>
  <c r="Q171" i="46"/>
  <c r="Q74" i="46"/>
  <c r="Q61" i="46"/>
  <c r="T116" i="46"/>
  <c r="P116" i="46"/>
  <c r="R143" i="46"/>
  <c r="R116" i="46"/>
  <c r="T143" i="46"/>
  <c r="P143" i="46"/>
  <c r="S33" i="46"/>
  <c r="S48" i="46"/>
  <c r="Q93" i="46"/>
  <c r="S119" i="46"/>
  <c r="S282" i="46"/>
  <c r="S308" i="46"/>
  <c r="Q345" i="46"/>
  <c r="Q33" i="46"/>
  <c r="Q48" i="46"/>
  <c r="S93" i="46"/>
  <c r="Q119" i="46"/>
  <c r="Q282" i="46"/>
  <c r="Q308" i="46"/>
  <c r="S345" i="46"/>
  <c r="T77" i="46"/>
  <c r="R77" i="46"/>
  <c r="P77" i="46"/>
  <c r="T105" i="46"/>
  <c r="R105" i="46"/>
  <c r="P105" i="46"/>
  <c r="T131" i="46"/>
  <c r="R131" i="46"/>
  <c r="P131" i="46"/>
  <c r="T146" i="46"/>
  <c r="R146" i="46"/>
  <c r="P146" i="46"/>
  <c r="T159" i="46"/>
  <c r="R159" i="46"/>
  <c r="P159" i="46"/>
  <c r="T174" i="46"/>
  <c r="R174" i="46"/>
  <c r="P174" i="46"/>
  <c r="T187" i="46"/>
  <c r="R187" i="46"/>
  <c r="P187" i="46"/>
  <c r="T200" i="46"/>
  <c r="R200" i="46"/>
  <c r="P200" i="46"/>
  <c r="T213" i="46"/>
  <c r="R213" i="46"/>
  <c r="P213" i="46"/>
  <c r="T320" i="46"/>
  <c r="R320" i="46"/>
  <c r="P320" i="46"/>
  <c r="T333" i="46"/>
  <c r="R333" i="46"/>
  <c r="P333" i="46"/>
  <c r="S320" i="46"/>
  <c r="Q320" i="46"/>
  <c r="S333" i="46"/>
  <c r="Q333" i="46"/>
  <c r="S77" i="46"/>
  <c r="Q77" i="46"/>
  <c r="S105" i="46"/>
  <c r="Q105" i="46"/>
  <c r="S131" i="46"/>
  <c r="Q131" i="46"/>
  <c r="S146" i="46"/>
  <c r="Q146" i="46"/>
  <c r="S159" i="46"/>
  <c r="Q159" i="46"/>
  <c r="S174" i="46"/>
  <c r="Q174" i="46"/>
  <c r="S187" i="46"/>
  <c r="Q187" i="46"/>
  <c r="S200" i="46"/>
  <c r="Q200" i="46"/>
  <c r="S213" i="46"/>
  <c r="Q213" i="46"/>
  <c r="T20" i="46"/>
  <c r="R20" i="46"/>
  <c r="P20" i="46"/>
  <c r="P33" i="46"/>
  <c r="T48" i="46"/>
  <c r="R48" i="46"/>
  <c r="P48" i="46"/>
  <c r="T61" i="46"/>
  <c r="R61" i="46"/>
  <c r="P61" i="46"/>
  <c r="T93" i="46"/>
  <c r="R93" i="46"/>
  <c r="P93" i="46"/>
  <c r="T119" i="46"/>
  <c r="R119" i="46"/>
  <c r="P119" i="46"/>
  <c r="T241" i="46"/>
  <c r="R241" i="46"/>
  <c r="P241" i="46"/>
  <c r="T269" i="46"/>
  <c r="R269" i="46"/>
  <c r="P269" i="46"/>
  <c r="T282" i="46"/>
  <c r="R282" i="46"/>
  <c r="P282" i="46"/>
  <c r="T295" i="46"/>
  <c r="R295" i="46"/>
  <c r="P295" i="46"/>
  <c r="T308" i="46"/>
  <c r="R308" i="46"/>
  <c r="P308" i="46"/>
  <c r="T345" i="46"/>
  <c r="R345" i="46"/>
  <c r="P345" i="46"/>
  <c r="T33" i="46"/>
  <c r="R33" i="46"/>
  <c r="T362" i="46"/>
  <c r="R362" i="46"/>
  <c r="P362" i="46"/>
  <c r="S362" i="46"/>
  <c r="Q362" i="46"/>
  <c r="O12" i="45" l="1"/>
  <c r="E22" i="42" l="1"/>
  <c r="E23" i="42" s="1"/>
  <c r="F22" i="42"/>
  <c r="G22" i="42"/>
  <c r="H22" i="42"/>
  <c r="I22" i="42"/>
  <c r="J22" i="42"/>
  <c r="K22" i="42"/>
  <c r="L22" i="42"/>
  <c r="M22" i="42"/>
  <c r="N22" i="42"/>
  <c r="D16" i="42"/>
  <c r="D10" i="42"/>
  <c r="E10" i="42"/>
  <c r="J10" i="42"/>
  <c r="E8" i="42"/>
  <c r="F8" i="42"/>
  <c r="G8" i="42"/>
  <c r="H8" i="42"/>
  <c r="I8" i="42"/>
  <c r="J8" i="42"/>
  <c r="K8" i="42"/>
  <c r="L8" i="42"/>
  <c r="M8" i="42"/>
  <c r="N8" i="42"/>
  <c r="E6" i="42"/>
  <c r="J6" i="42"/>
  <c r="H4" i="42"/>
  <c r="I4" i="42"/>
  <c r="J4" i="42"/>
  <c r="K4" i="42"/>
  <c r="L4" i="42"/>
  <c r="M4" i="42"/>
  <c r="N4" i="42"/>
  <c r="O13" i="45" l="1"/>
  <c r="O14" i="45"/>
  <c r="O15" i="45"/>
  <c r="O16" i="45"/>
  <c r="O17" i="45"/>
  <c r="O18" i="45"/>
  <c r="O19" i="45"/>
  <c r="O20" i="45"/>
  <c r="O21" i="45"/>
  <c r="O24" i="45"/>
  <c r="O25" i="45"/>
  <c r="O23" i="45"/>
  <c r="O22" i="45" l="1"/>
</calcChain>
</file>

<file path=xl/sharedStrings.xml><?xml version="1.0" encoding="utf-8"?>
<sst xmlns="http://schemas.openxmlformats.org/spreadsheetml/2006/main" count="3125" uniqueCount="259">
  <si>
    <t>BDDF (100 % BPF)</t>
  </si>
  <si>
    <t>BDDF (2/3 BPF)</t>
  </si>
  <si>
    <t>BNL bc (2/3 BPIt)</t>
  </si>
  <si>
    <t>Autres</t>
  </si>
  <si>
    <t>BDDF (100 % BPF hors PEL-CEL)</t>
  </si>
  <si>
    <t>Groupe BNP Paribas (UGO)</t>
  </si>
  <si>
    <t>Conso</t>
  </si>
  <si>
    <t>Axe Pôle/Métier/Activité</t>
  </si>
  <si>
    <t>Trimestre 3</t>
  </si>
  <si>
    <t>Septembre</t>
  </si>
  <si>
    <t xml:space="preserve"> CIB</t>
  </si>
  <si>
    <t xml:space="preserve"> Autres Activités      </t>
  </si>
  <si>
    <t>Groupe BNP PARIBAS</t>
  </si>
  <si>
    <t>S/total pôles opérationnels</t>
  </si>
  <si>
    <t>Vérif AA</t>
  </si>
  <si>
    <t>Vérif Groupe</t>
  </si>
  <si>
    <t>BNL bc (100% BPIt)</t>
  </si>
  <si>
    <t xml:space="preserve">GIP </t>
  </si>
  <si>
    <t xml:space="preserve">Assurance </t>
  </si>
  <si>
    <t xml:space="preserve">Titres </t>
  </si>
  <si>
    <t xml:space="preserve">CIB </t>
  </si>
  <si>
    <t>Trimestre 4</t>
  </si>
  <si>
    <t xml:space="preserve">PERSONAL FINANCE </t>
  </si>
  <si>
    <t>Mars</t>
  </si>
  <si>
    <t>Juin</t>
  </si>
  <si>
    <t>Décembre</t>
  </si>
  <si>
    <t>BDDF (2/3 BPF hors PEL-CEL)</t>
  </si>
  <si>
    <t xml:space="preserve">Personal Finance </t>
  </si>
  <si>
    <t xml:space="preserve">DOMESTIC MARKETS (100 % BP hors PEL-CEL) </t>
  </si>
  <si>
    <t>BDD Bel (100%BPB)</t>
  </si>
  <si>
    <t>BDD Bel (2/3 BPB)</t>
  </si>
  <si>
    <t>BDD Bel (2/3BPB)</t>
  </si>
  <si>
    <t xml:space="preserve">    Domestic Markets (100% BP) </t>
  </si>
  <si>
    <t xml:space="preserve">        BDDF (100 % BPF)</t>
  </si>
  <si>
    <t xml:space="preserve">        BNL banca commerciale (100 % BPIt)</t>
  </si>
  <si>
    <t xml:space="preserve">        BDD Bel (100 % BPB)  </t>
  </si>
  <si>
    <t xml:space="preserve">        BDDF (2/3 BPF)</t>
  </si>
  <si>
    <t xml:space="preserve">        BNL banca commerciale (2/3 BPIt)</t>
  </si>
  <si>
    <t xml:space="preserve">        BDD Bel (2/3 BPB)  </t>
  </si>
  <si>
    <t xml:space="preserve">    Securities Services </t>
  </si>
  <si>
    <t xml:space="preserve">        BNP Paribas Principal Investments   </t>
  </si>
  <si>
    <t xml:space="preserve">        Corporate Center </t>
  </si>
  <si>
    <t xml:space="preserve">Vérif DM (100%) </t>
  </si>
  <si>
    <t xml:space="preserve">Vérif DM (QP) </t>
  </si>
  <si>
    <t xml:space="preserve">Vérif IRB </t>
  </si>
  <si>
    <t xml:space="preserve">Vérif CIB </t>
  </si>
  <si>
    <t>Vérif PO</t>
  </si>
  <si>
    <t xml:space="preserve">DOMESTIC MARKETS (2/3 BP hors PEL-CEL) </t>
  </si>
  <si>
    <t xml:space="preserve">DOMESTIC MARKETS (2/3 BP) </t>
  </si>
  <si>
    <t xml:space="preserve">        Autres Activités de Domestic Markets (100% BPL) </t>
  </si>
  <si>
    <t xml:space="preserve">        Autres Activités de Domestic Markets (2/3 BPL)  </t>
  </si>
  <si>
    <t>ADM (100%BPL)</t>
  </si>
  <si>
    <t>ADM (2/3 BPL)</t>
  </si>
  <si>
    <t>ADM (2/3BPL)</t>
  </si>
  <si>
    <t xml:space="preserve">Corporate Banking  </t>
  </si>
  <si>
    <t xml:space="preserve">CORPORATE BANKING   </t>
  </si>
  <si>
    <t xml:space="preserve">    Domestic Markets (2/3 BP)</t>
  </si>
  <si>
    <t>Fonds propres normatifs moyens</t>
  </si>
  <si>
    <t>Trimestre 2</t>
  </si>
  <si>
    <t>Trimestre 1</t>
  </si>
  <si>
    <t>Année</t>
  </si>
  <si>
    <t>Europe Méditerranée (100% BP Turquie)</t>
  </si>
  <si>
    <t>Europe Méditerranée (2/3 BP Turquie)</t>
  </si>
  <si>
    <t>BancWest (100% BP Etats-Unis)</t>
  </si>
  <si>
    <t>BancWest 2/3 BP Etats-Unis)</t>
  </si>
  <si>
    <t>contrôle RE</t>
  </si>
  <si>
    <t xml:space="preserve">    International Retail Banking (100% BP) </t>
  </si>
  <si>
    <t xml:space="preserve">        Europe Méditerranée (100 % BP)  </t>
  </si>
  <si>
    <t xml:space="preserve">        BancWest (100 % BP)  </t>
  </si>
  <si>
    <t xml:space="preserve">Décembre </t>
  </si>
  <si>
    <t xml:space="preserve">Septembre </t>
  </si>
  <si>
    <t xml:space="preserve">Juin </t>
  </si>
  <si>
    <t xml:space="preserve">Mars </t>
  </si>
  <si>
    <t>Données initiales ajustées - Vision communication financière</t>
  </si>
  <si>
    <t>Cumulé</t>
  </si>
  <si>
    <t>Périodique</t>
  </si>
  <si>
    <t>2013</t>
  </si>
  <si>
    <t>2014</t>
  </si>
  <si>
    <t xml:space="preserve">               RESULTAT BRUT D'EXPLOITATION à FPN</t>
  </si>
  <si>
    <t xml:space="preserve">          RESULTAT D'EXPLOITATION à Fonds Propres Normatifs</t>
  </si>
  <si>
    <t xml:space="preserve">               Résultat des sociétés MEE à Fonds Propres Normatifs</t>
  </si>
  <si>
    <t xml:space="preserve">               Autres résultats hors exploitation (Total)</t>
  </si>
  <si>
    <t xml:space="preserve">     RESULTAT NET AVANT IMPOTS à Fonds Propres Normatifs</t>
  </si>
  <si>
    <t xml:space="preserve">     Coefficient d'exploitation à Fonds Propres Normatifs (calculé)</t>
  </si>
  <si>
    <t>RESULTAT NET PART DU GROUPE à Fonds Propres Normatifs</t>
  </si>
  <si>
    <t xml:space="preserve">                    PNB à Fonds Propres Normatifs</t>
  </si>
  <si>
    <t xml:space="preserve">                    FRAIS DE GESTION</t>
  </si>
  <si>
    <t xml:space="preserve">                    Coût du risque</t>
  </si>
  <si>
    <t xml:space="preserve">     Impôt</t>
  </si>
  <si>
    <t xml:space="preserve">     QP Intérêts minoritaires - Hors groupe</t>
  </si>
  <si>
    <t>Données initiales ajustées V comfi après TAG après effets intégration (proforma)</t>
  </si>
  <si>
    <t xml:space="preserve">     RNAI à Fonds Propres Normatifs Hors PEL CEL</t>
  </si>
  <si>
    <t>RESULTAT NET AVANT IMPOTS à Fonds Propres Normatifs</t>
  </si>
  <si>
    <t xml:space="preserve">          PNB à Fonds Propres Normatifs</t>
  </si>
  <si>
    <t xml:space="preserve">     PNB à Fonds Propres Normatifs Hors PEL CEL</t>
  </si>
  <si>
    <t xml:space="preserve">               FRAIS DE GESTION</t>
  </si>
  <si>
    <t xml:space="preserve">     RESULTAT BRUT D'EXPLOITATION à FPN Hors PEL CEL</t>
  </si>
  <si>
    <t xml:space="preserve">               Coût du risque</t>
  </si>
  <si>
    <t xml:space="preserve">     RESULTAT D'EXPLOITATION à FPN Hors PEL CEL</t>
  </si>
  <si>
    <t xml:space="preserve">               PNB à Fonds Propres Normatifs</t>
  </si>
  <si>
    <t xml:space="preserve">          RESULTAT BRUT D'EXPLOITATION à FPN</t>
  </si>
  <si>
    <t xml:space="preserve">     RESULTAT D'EXPLOITATION à Fonds Propres Normatifs</t>
  </si>
  <si>
    <t xml:space="preserve">          Domestic Markets avec 100% des Banques Privées</t>
  </si>
  <si>
    <t xml:space="preserve">          Résultat des sociétés MEE à Fonds Propres Normatifs</t>
  </si>
  <si>
    <t xml:space="preserve">          Autres résultats hors exploitation (Total)</t>
  </si>
  <si>
    <t xml:space="preserve">     RP_Domestic Markets</t>
  </si>
  <si>
    <t xml:space="preserve">          BDDF 100%</t>
  </si>
  <si>
    <t xml:space="preserve">     Valeur ajoutée sur capitaux à FPN</t>
  </si>
  <si>
    <t xml:space="preserve">     Commissions</t>
  </si>
  <si>
    <t xml:space="preserve">     Valeur ajoutée sur capitaux (VAC) hors PEL CEL à FPN</t>
  </si>
  <si>
    <t xml:space="preserve">          P_BDDF</t>
  </si>
  <si>
    <t xml:space="preserve">          BNL bc 100%</t>
  </si>
  <si>
    <t xml:space="preserve">          P_BNL bc</t>
  </si>
  <si>
    <t xml:space="preserve">          BDD Belgique 100 %</t>
  </si>
  <si>
    <t xml:space="preserve">          P_BDD Belgique</t>
  </si>
  <si>
    <t xml:space="preserve">          Autres activités de Domestic Markets 100%</t>
  </si>
  <si>
    <t xml:space="preserve">          Autres activités de Domestic Markets (QP BP)</t>
  </si>
  <si>
    <t xml:space="preserve">               M_Europe Méditérranée 100% BP</t>
  </si>
  <si>
    <t xml:space="preserve">               M_Bancwest 100% BP</t>
  </si>
  <si>
    <t>P_CIB</t>
  </si>
  <si>
    <t xml:space="preserve">     RM_Corporate Banking</t>
  </si>
  <si>
    <t xml:space="preserve">               Provision en dollar US concernant des pays soumis aux sanctions américaines</t>
  </si>
  <si>
    <t xml:space="preserve">          MP Autres activités</t>
  </si>
  <si>
    <t xml:space="preserve">     Résultat des MEE &amp; Autres résultats hors exploitation</t>
  </si>
  <si>
    <t xml:space="preserve">                    Provision en dollar US concernant des pays soumis aux sanctions américaines</t>
  </si>
  <si>
    <t xml:space="preserve">     M_AA_Coûts de mise en oeuvre Simple and Efficient</t>
  </si>
  <si>
    <t xml:space="preserve">     M_AA_Coûts de restructuration FORTIS</t>
  </si>
  <si>
    <t>FPN - Niveau 2 - MOY (calculé)</t>
  </si>
  <si>
    <t xml:space="preserve">               Domestic Markets avec 100% des Banques Privées</t>
  </si>
  <si>
    <t xml:space="preserve">               BDDF 100%</t>
  </si>
  <si>
    <t xml:space="preserve">               BNL bc 100%</t>
  </si>
  <si>
    <t xml:space="preserve">               BDD Belgique 100 %</t>
  </si>
  <si>
    <t xml:space="preserve">               Autres activités de Domestic Markets 100%</t>
  </si>
  <si>
    <t xml:space="preserve">               P_International Retail Banking 100% BP</t>
  </si>
  <si>
    <t xml:space="preserve">                    M_Europe Méditérranée 100% BP</t>
  </si>
  <si>
    <t xml:space="preserve">                    M_Bancwest 100% BP</t>
  </si>
  <si>
    <t xml:space="preserve">          RP_Domestic Markets</t>
  </si>
  <si>
    <t xml:space="preserve">               P_BDDF</t>
  </si>
  <si>
    <t xml:space="preserve">               P_BNL bc</t>
  </si>
  <si>
    <t xml:space="preserve">               P_BDD Belgique</t>
  </si>
  <si>
    <t xml:space="preserve">               Autres activités de Domestic Markets (QP BP)</t>
  </si>
  <si>
    <t xml:space="preserve">          P_Personal Finance</t>
  </si>
  <si>
    <t xml:space="preserve">               M_Europe Méditerranée</t>
  </si>
  <si>
    <t xml:space="preserve">               M_BancWest</t>
  </si>
  <si>
    <t xml:space="preserve">     P_CIB</t>
  </si>
  <si>
    <t xml:space="preserve">          RM_Corporate Banking</t>
  </si>
  <si>
    <t xml:space="preserve">          M_AA_BNP Paribas Principal Investments</t>
  </si>
  <si>
    <t xml:space="preserve">               Pôles opérationnels</t>
  </si>
  <si>
    <t xml:space="preserve">4Q14 </t>
  </si>
  <si>
    <t xml:space="preserve">3Q14 </t>
  </si>
  <si>
    <t xml:space="preserve">2Q14 </t>
  </si>
  <si>
    <t xml:space="preserve">1Q14 </t>
  </si>
  <si>
    <t xml:space="preserve">4Q13 </t>
  </si>
  <si>
    <t xml:space="preserve">3Q13 </t>
  </si>
  <si>
    <t xml:space="preserve">2Q13 </t>
  </si>
  <si>
    <t xml:space="preserve">1Q13 </t>
  </si>
  <si>
    <t xml:space="preserve">GROUP </t>
  </si>
  <si>
    <t xml:space="preserve">Revenues </t>
  </si>
  <si>
    <t xml:space="preserve">Operating Expenses and Dep. </t>
  </si>
  <si>
    <t xml:space="preserve">Gross Operating Income </t>
  </si>
  <si>
    <t xml:space="preserve">Cost of Risk </t>
  </si>
  <si>
    <t xml:space="preserve">Operating Income </t>
  </si>
  <si>
    <t xml:space="preserve">Share of Earnings of Associates </t>
  </si>
  <si>
    <t xml:space="preserve">Other Non Operating Items </t>
  </si>
  <si>
    <t xml:space="preserve">Pre-Tax Income </t>
  </si>
  <si>
    <t xml:space="preserve">Corporate Income Tax </t>
  </si>
  <si>
    <t xml:space="preserve">Net Income Attributable to Minority Interests </t>
  </si>
  <si>
    <t xml:space="preserve">Net Income Attributable to Equity Holders </t>
  </si>
  <si>
    <t xml:space="preserve">Cost/Income </t>
  </si>
  <si>
    <t xml:space="preserve">Non Operating Items </t>
  </si>
  <si>
    <t xml:space="preserve">Income Attributable to Investment Solutions </t>
  </si>
  <si>
    <t xml:space="preserve">DOMESTIC MARKETS (including 100% of Private Banking in France, Italy, Belgium and Luxembourg)* Excluding PEL/CEL Effects </t>
  </si>
  <si>
    <t xml:space="preserve">Associated Companies </t>
  </si>
  <si>
    <t>Pre-Tax Income of Domestic Markets</t>
  </si>
  <si>
    <t>DOMESTIC MARKETS (including 2/3 of Private Banking in France, Italy, Belgium and Luxembourg)</t>
  </si>
  <si>
    <t>FRENCH RETAIL BANKING (including 100% of Private Banking in France)*</t>
  </si>
  <si>
    <t xml:space="preserve">Incl. Net Interest Income </t>
  </si>
  <si>
    <t xml:space="preserve">Incl. Commissions     </t>
  </si>
  <si>
    <t xml:space="preserve">Pre-Tax Income of French Retail Banking </t>
  </si>
  <si>
    <t xml:space="preserve">FRENCH RETAIL BANKING (including 100% of Private Banking in France)* Excluding PEL/CEL Effects </t>
  </si>
  <si>
    <t xml:space="preserve">FRENCH RETAIL BANKING (including 2/3 of Private Banking in France) </t>
  </si>
  <si>
    <t xml:space="preserve">BNL banca commerciale (Including 100% of Private Banking in Italy)* </t>
  </si>
  <si>
    <t xml:space="preserve">Pre-Tax Income  </t>
  </si>
  <si>
    <t xml:space="preserve">Pre-Tax Income of BNL bc </t>
  </si>
  <si>
    <t xml:space="preserve">BNL banca commerciale (Including 2/3 of Private Banking in Italy) </t>
  </si>
  <si>
    <t>BELGIAN RETAIL BANKING (Including 100% of Private Banking in Belgium)*</t>
  </si>
  <si>
    <t xml:space="preserve">Pre-Tax Income of Belgian Retail Banking </t>
  </si>
  <si>
    <t xml:space="preserve">BELGIAN RETAIL BANKING (Including 2/3 of Private Banking in Belgium) </t>
  </si>
  <si>
    <t>OTHER DOMESTIC MARKETS ACTIVITIES INCLUDING LUXEMBOURG (Including 100% of Private Banking in Luxembourg)*</t>
  </si>
  <si>
    <t xml:space="preserve">OTHER DOMESTIC MARKETS ACTIVITIES INCLUDING LUXEMBOURG (Including 2/3 of Private Banking in Luxembourg) </t>
  </si>
  <si>
    <t>EUROPE-MEDITERRANEAN  (Including 100% of Private Banking in Turkey)*</t>
  </si>
  <si>
    <t xml:space="preserve">Pre-Tax Income of EUROPE-MEDITERRANEAN </t>
  </si>
  <si>
    <t>EUROPE-MEDITERRANEAN  (Including 2/3 of Private Banking in Turkey)</t>
  </si>
  <si>
    <t>BANCWEST (Including 100% of Private Banking in United States)*</t>
  </si>
  <si>
    <t xml:space="preserve">Pre-Tax Income of BANCWEST </t>
  </si>
  <si>
    <t>BANCWEST (Including 2/3 of Private Banking in United States)</t>
  </si>
  <si>
    <t xml:space="preserve">WEALTH AND ASSET MANAGEMENT </t>
  </si>
  <si>
    <t xml:space="preserve">INSURANCE </t>
  </si>
  <si>
    <t xml:space="preserve">SECURITIES SERVICES </t>
  </si>
  <si>
    <t>CORPORATE CENTRE</t>
  </si>
  <si>
    <t xml:space="preserve">Incl. Restructuring and Transformation Costs </t>
  </si>
  <si>
    <t xml:space="preserve">               Autres activités hors CT et CR</t>
  </si>
  <si>
    <t xml:space="preserve">          Coûts S&amp;E et coûts de restructuration</t>
  </si>
  <si>
    <t xml:space="preserve">Pre-Tax Income of Other Domestic Markets </t>
  </si>
  <si>
    <t xml:space="preserve">RETAIL BANKING &amp; SERVICES Excluding PEL/CEL Effects </t>
  </si>
  <si>
    <t>RP_Retail Banking and Services</t>
  </si>
  <si>
    <t>RETAIL BANKING &amp; SERVICES</t>
  </si>
  <si>
    <t>INTERNATIONAL FINANCIAL SERVICES</t>
  </si>
  <si>
    <t xml:space="preserve">     RP_International Financial Services</t>
  </si>
  <si>
    <t xml:space="preserve">          RP_GIP _Gestion Institutionnelle et Privée</t>
  </si>
  <si>
    <t xml:space="preserve">          P_Assurance</t>
  </si>
  <si>
    <t xml:space="preserve">CORPORATE AND INSTITUTIONAL BANKING </t>
  </si>
  <si>
    <t>GLOBAL MARKETS EXTENSIVE</t>
  </si>
  <si>
    <t xml:space="preserve">     RM_Global Markets Extensive</t>
  </si>
  <si>
    <t xml:space="preserve">GM  </t>
  </si>
  <si>
    <t xml:space="preserve">     M_Securities Services</t>
  </si>
  <si>
    <t xml:space="preserve">     RP_Retail Banking and Services</t>
  </si>
  <si>
    <t xml:space="preserve"> Retail Banking &amp; Services</t>
  </si>
  <si>
    <t xml:space="preserve"> Retail Banking &amp; Services   </t>
  </si>
  <si>
    <t xml:space="preserve">          RP_International Financial Services</t>
  </si>
  <si>
    <t xml:space="preserve">    International Financial Services</t>
  </si>
  <si>
    <t xml:space="preserve">               P_Personal Finance</t>
  </si>
  <si>
    <t xml:space="preserve">        Personal Finance</t>
  </si>
  <si>
    <t xml:space="preserve">               P_International Retail Banking</t>
  </si>
  <si>
    <t xml:space="preserve">        International Retail Banking (2/3 BP) </t>
  </si>
  <si>
    <t xml:space="preserve">                    M_Europe Méditerranée</t>
  </si>
  <si>
    <t xml:space="preserve">           Europe Méditerranée (2/3 BP Turquie)</t>
  </si>
  <si>
    <t xml:space="preserve">                    M_BancWest</t>
  </si>
  <si>
    <t xml:space="preserve">           BancWest (2/3 BP Etats-Unis)</t>
  </si>
  <si>
    <t xml:space="preserve">               RP_GIP _Gestion Institutionnelle et Privée</t>
  </si>
  <si>
    <t xml:space="preserve">        Gestion Institutionnelle et Privée    </t>
  </si>
  <si>
    <t xml:space="preserve">               P_Assurance</t>
  </si>
  <si>
    <t xml:space="preserve">        Assurance   </t>
  </si>
  <si>
    <t xml:space="preserve">          RM_Global Markets Extensive</t>
  </si>
  <si>
    <t xml:space="preserve">    Global Markets Extensive   </t>
  </si>
  <si>
    <t xml:space="preserve">    Corporate Banking </t>
  </si>
  <si>
    <t xml:space="preserve">          M_Securities Services</t>
  </si>
  <si>
    <t xml:space="preserve">               Total Gestion Générale + Klépierre</t>
  </si>
  <si>
    <t>Vérif Retail Banking &amp; Services</t>
  </si>
  <si>
    <t>Vérif IFS</t>
  </si>
  <si>
    <t xml:space="preserve">GLOBAL MARKETS </t>
  </si>
  <si>
    <t>RETAIL BANKING &amp; SERVICES (hors PEL-CEL)</t>
  </si>
  <si>
    <t xml:space="preserve">RETAIL BANKING &amp; SERVICES </t>
  </si>
  <si>
    <t>incl. FICC</t>
  </si>
  <si>
    <t>incl. Equity &amp; Prime Services</t>
  </si>
  <si>
    <t xml:space="preserve">Income Attributable to Wealth and Asset Management  </t>
  </si>
  <si>
    <t xml:space="preserve">Share of Earnings of Equity-Method Entities   </t>
  </si>
  <si>
    <t>2015</t>
  </si>
  <si>
    <t>Incl. Restructuring and Transformation Costs</t>
  </si>
  <si>
    <t>PEL/CEL effects</t>
  </si>
  <si>
    <t>Reminder on PEL/CEL provision: this provision,  accounted in the FRB's revenues, takes into account the risk generated by Plans Epargne Logement (PEL) and Comptes Epargne Logement (CEL) during their whole lifetime.</t>
  </si>
  <si>
    <t xml:space="preserve">4Q18 </t>
  </si>
  <si>
    <t xml:space="preserve">3Q18 </t>
  </si>
  <si>
    <t xml:space="preserve">2Q18 </t>
  </si>
  <si>
    <t xml:space="preserve">1Q18 </t>
  </si>
  <si>
    <t xml:space="preserve">2018 </t>
  </si>
  <si>
    <t xml:space="preserve">€m </t>
  </si>
  <si>
    <t xml:space="preserve">Allocated Equity (€bn, year to date) </t>
  </si>
  <si>
    <t>* Including 100% of Private Banking for Revenues down to Pre-tax income line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</si>
</sst>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%"/>
    <numFmt numFmtId="165" formatCode="0.0"/>
    <numFmt numFmtId="166" formatCode="#,##0.0"/>
    <numFmt numFmtId="167" formatCode="#,##0,"/>
    <numFmt numFmtId="168" formatCode="#\.##0&quot; F&quot;\ ;\(#\.##0&quot; F&quot;\)"/>
    <numFmt numFmtId="169" formatCode="#,###,"/>
    <numFmt numFmtId="170" formatCode="#,##0.000"/>
    <numFmt numFmtId="171" formatCode="#,###.0,"/>
    <numFmt numFmtId="172" formatCode="#,##0.0,,"/>
    <numFmt numFmtId="173" formatCode="#,##0_ ;[Red]\-#,##0\ "/>
  </numFmts>
  <fonts count="46" x14ac:knownFonts="1">
    <font>
      <sz val="9"/>
      <name val="Times New Roman"/>
    </font>
    <font>
      <sz val="9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i/>
      <sz val="9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Helv"/>
    </font>
    <font>
      <sz val="8"/>
      <name val="Arial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10"/>
      <name val="Arial"/>
      <family val="2"/>
    </font>
    <font>
      <sz val="8"/>
      <name val="Helv"/>
    </font>
    <font>
      <b/>
      <sz val="10"/>
      <name val="Arial"/>
      <family val="2"/>
    </font>
    <font>
      <b/>
      <sz val="8"/>
      <color indexed="10"/>
      <name val="Helv"/>
    </font>
    <font>
      <b/>
      <sz val="8"/>
      <color indexed="10"/>
      <name val="Arial"/>
      <family val="2"/>
    </font>
    <font>
      <sz val="9"/>
      <color indexed="12"/>
      <name val="Arial Narrow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8"/>
      <color indexed="12"/>
      <name val="Arial Narrow"/>
      <family val="2"/>
    </font>
    <font>
      <b/>
      <sz val="8"/>
      <name val="Helv"/>
    </font>
    <font>
      <sz val="8"/>
      <color indexed="10"/>
      <name val="Helv"/>
    </font>
    <font>
      <sz val="7"/>
      <color indexed="12"/>
      <name val="Arial Narrow"/>
      <family val="2"/>
    </font>
    <font>
      <sz val="7"/>
      <name val="Times New Roman"/>
      <family val="1"/>
    </font>
    <font>
      <b/>
      <sz val="9"/>
      <color rgb="FFFF0000"/>
      <name val="Arial Narrow"/>
      <family val="2"/>
    </font>
    <font>
      <sz val="8"/>
      <color rgb="FFFF0000"/>
      <name val="Arial"/>
      <family val="2"/>
    </font>
    <font>
      <sz val="8"/>
      <color rgb="FFFF0000"/>
      <name val="Arial Narrow"/>
      <family val="2"/>
    </font>
    <font>
      <i/>
      <sz val="9"/>
      <color rgb="FFFF0000"/>
      <name val="Arial Narrow"/>
      <family val="2"/>
    </font>
    <font>
      <b/>
      <sz val="8"/>
      <color rgb="FFFF0000"/>
      <name val="Arial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sz val="8"/>
      <color rgb="FFFF0000"/>
      <name val="Helv"/>
    </font>
    <font>
      <sz val="9"/>
      <color theme="0" tint="-0.499984740745262"/>
      <name val="Arial Narrow"/>
      <family val="2"/>
    </font>
    <font>
      <sz val="9"/>
      <color theme="0" tint="-0.499984740745262"/>
      <name val="Times New Roman"/>
      <family val="1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9"/>
      <color theme="0" tint="-0.499984740745262"/>
      <name val="Arial Narrow"/>
      <family val="2"/>
    </font>
    <font>
      <i/>
      <sz val="9"/>
      <color theme="0" tint="-0.499984740745262"/>
      <name val="Arial Narrow"/>
      <family val="2"/>
    </font>
    <font>
      <sz val="7"/>
      <color theme="0" tint="-0.499984740745262"/>
      <name val="Arial Narrow"/>
      <family val="2"/>
    </font>
    <font>
      <b/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/>
      <top/>
      <bottom style="thin">
        <color rgb="FF008000"/>
      </bottom>
      <diagonal/>
    </border>
  </borders>
  <cellStyleXfs count="7">
    <xf numFmtId="0" fontId="0" fillId="0" borderId="0"/>
    <xf numFmtId="173" fontId="17" fillId="0" borderId="0" applyBorder="0">
      <alignment vertical="center"/>
    </xf>
    <xf numFmtId="0" fontId="2" fillId="0" borderId="0"/>
    <xf numFmtId="0" fontId="13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</cellStyleXfs>
  <cellXfs count="251">
    <xf numFmtId="0" fontId="0" fillId="0" borderId="0" xfId="0"/>
    <xf numFmtId="0" fontId="0" fillId="2" borderId="0" xfId="0" applyFill="1"/>
    <xf numFmtId="3" fontId="4" fillId="2" borderId="0" xfId="4" applyNumberFormat="1" applyFont="1" applyFill="1" applyAlignment="1">
      <alignment horizontal="right"/>
    </xf>
    <xf numFmtId="0" fontId="4" fillId="2" borderId="0" xfId="0" applyFont="1" applyFill="1" applyBorder="1"/>
    <xf numFmtId="0" fontId="0" fillId="2" borderId="0" xfId="0" applyFill="1" applyBorder="1"/>
    <xf numFmtId="0" fontId="4" fillId="2" borderId="0" xfId="0" applyFont="1" applyFill="1"/>
    <xf numFmtId="1" fontId="4" fillId="2" borderId="0" xfId="0" applyNumberFormat="1" applyFont="1" applyFill="1"/>
    <xf numFmtId="1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3" fontId="3" fillId="2" borderId="0" xfId="0" applyNumberFormat="1" applyFont="1" applyFill="1"/>
    <xf numFmtId="3" fontId="4" fillId="2" borderId="0" xfId="0" applyNumberFormat="1" applyFont="1" applyFill="1" applyAlignment="1">
      <alignment horizontal="right"/>
    </xf>
    <xf numFmtId="0" fontId="9" fillId="2" borderId="0" xfId="0" applyFont="1" applyFill="1" applyBorder="1" applyAlignment="1">
      <alignment horizontal="left"/>
    </xf>
    <xf numFmtId="3" fontId="6" fillId="2" borderId="0" xfId="0" applyNumberFormat="1" applyFont="1" applyFill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8" fillId="2" borderId="0" xfId="0" applyFont="1" applyFill="1"/>
    <xf numFmtId="164" fontId="4" fillId="2" borderId="0" xfId="4" applyNumberFormat="1" applyFont="1" applyFill="1"/>
    <xf numFmtId="0" fontId="0" fillId="2" borderId="0" xfId="0" applyFill="1" applyAlignment="1">
      <alignment vertical="center"/>
    </xf>
    <xf numFmtId="0" fontId="14" fillId="0" borderId="0" xfId="0" quotePrefix="1" applyFont="1"/>
    <xf numFmtId="0" fontId="14" fillId="0" borderId="0" xfId="3" quotePrefix="1" applyFont="1"/>
    <xf numFmtId="0" fontId="14" fillId="2" borderId="0" xfId="0" quotePrefix="1" applyFont="1" applyFill="1"/>
    <xf numFmtId="0" fontId="3" fillId="0" borderId="0" xfId="0" quotePrefix="1" applyFont="1"/>
    <xf numFmtId="0" fontId="14" fillId="2" borderId="0" xfId="0" quotePrefix="1" applyFont="1" applyFill="1" applyAlignment="1">
      <alignment vertical="top" wrapText="1"/>
    </xf>
    <xf numFmtId="0" fontId="3" fillId="0" borderId="0" xfId="2" quotePrefix="1" applyFont="1"/>
    <xf numFmtId="0" fontId="2" fillId="0" borderId="0" xfId="2" applyAlignment="1">
      <alignment vertical="top" wrapText="1"/>
    </xf>
    <xf numFmtId="0" fontId="2" fillId="0" borderId="0" xfId="2"/>
    <xf numFmtId="0" fontId="2" fillId="0" borderId="0" xfId="2" applyBorder="1" applyAlignment="1">
      <alignment vertical="top" wrapText="1"/>
    </xf>
    <xf numFmtId="0" fontId="3" fillId="0" borderId="0" xfId="2" applyFont="1"/>
    <xf numFmtId="0" fontId="3" fillId="0" borderId="0" xfId="2" quotePrefix="1" applyFont="1" applyAlignment="1">
      <alignment vertical="top" wrapText="1"/>
    </xf>
    <xf numFmtId="0" fontId="18" fillId="0" borderId="0" xfId="3" quotePrefix="1" applyFont="1"/>
    <xf numFmtId="170" fontId="11" fillId="3" borderId="3" xfId="3" quotePrefix="1" applyNumberFormat="1" applyFont="1" applyFill="1" applyBorder="1" applyAlignment="1" applyProtection="1">
      <alignment horizontal="left"/>
      <protection locked="0"/>
    </xf>
    <xf numFmtId="169" fontId="11" fillId="0" borderId="0" xfId="2" quotePrefix="1" applyNumberFormat="1" applyFont="1" applyBorder="1" applyAlignment="1">
      <alignment horizontal="right"/>
    </xf>
    <xf numFmtId="0" fontId="19" fillId="0" borderId="0" xfId="2" applyFont="1"/>
    <xf numFmtId="169" fontId="2" fillId="0" borderId="0" xfId="2" applyNumberFormat="1"/>
    <xf numFmtId="0" fontId="18" fillId="0" borderId="0" xfId="3" quotePrefix="1" applyFont="1" applyBorder="1"/>
    <xf numFmtId="168" fontId="11" fillId="3" borderId="3" xfId="3" quotePrefix="1" applyNumberFormat="1" applyFont="1" applyFill="1" applyBorder="1" applyAlignment="1" applyProtection="1">
      <alignment horizontal="left"/>
      <protection locked="0"/>
    </xf>
    <xf numFmtId="0" fontId="19" fillId="0" borderId="0" xfId="2" applyFont="1" applyBorder="1"/>
    <xf numFmtId="168" fontId="11" fillId="3" borderId="4" xfId="3" quotePrefix="1" applyNumberFormat="1" applyFont="1" applyFill="1" applyBorder="1" applyAlignment="1" applyProtection="1">
      <alignment horizontal="left"/>
      <protection locked="0"/>
    </xf>
    <xf numFmtId="169" fontId="2" fillId="0" borderId="0" xfId="2" applyNumberFormat="1" applyBorder="1"/>
    <xf numFmtId="0" fontId="2" fillId="0" borderId="0" xfId="2" applyBorder="1"/>
    <xf numFmtId="166" fontId="11" fillId="3" borderId="3" xfId="3" quotePrefix="1" applyNumberFormat="1" applyFont="1" applyFill="1" applyBorder="1" applyAlignment="1" applyProtection="1">
      <alignment horizontal="left"/>
      <protection locked="0"/>
    </xf>
    <xf numFmtId="168" fontId="11" fillId="4" borderId="5" xfId="3" quotePrefix="1" applyNumberFormat="1" applyFont="1" applyFill="1" applyBorder="1" applyAlignment="1" applyProtection="1">
      <alignment horizontal="center"/>
      <protection locked="0"/>
    </xf>
    <xf numFmtId="168" fontId="11" fillId="4" borderId="0" xfId="3" quotePrefix="1" applyNumberFormat="1" applyFont="1" applyFill="1" applyBorder="1" applyAlignment="1" applyProtection="1">
      <alignment horizontal="center"/>
      <protection locked="0"/>
    </xf>
    <xf numFmtId="0" fontId="20" fillId="0" borderId="0" xfId="3" quotePrefix="1" applyFont="1" applyFill="1"/>
    <xf numFmtId="171" fontId="21" fillId="0" borderId="0" xfId="2" applyNumberFormat="1" applyFont="1"/>
    <xf numFmtId="171" fontId="21" fillId="0" borderId="0" xfId="2" applyNumberFormat="1" applyFont="1" applyBorder="1"/>
    <xf numFmtId="0" fontId="18" fillId="0" borderId="0" xfId="3" quotePrefix="1" applyFont="1" applyFill="1"/>
    <xf numFmtId="171" fontId="3" fillId="0" borderId="0" xfId="2" applyNumberFormat="1" applyFont="1"/>
    <xf numFmtId="171" fontId="3" fillId="0" borderId="0" xfId="2" applyNumberFormat="1" applyFont="1" applyBorder="1"/>
    <xf numFmtId="169" fontId="3" fillId="0" borderId="0" xfId="2" applyNumberFormat="1" applyFont="1"/>
    <xf numFmtId="169" fontId="3" fillId="0" borderId="0" xfId="2" applyNumberFormat="1" applyFont="1" applyBorder="1"/>
    <xf numFmtId="169" fontId="11" fillId="0" borderId="7" xfId="2" applyNumberFormat="1" applyFont="1" applyBorder="1"/>
    <xf numFmtId="169" fontId="11" fillId="0" borderId="7" xfId="2" quotePrefix="1" applyNumberFormat="1" applyFont="1" applyBorder="1" applyAlignment="1">
      <alignment horizontal="right"/>
    </xf>
    <xf numFmtId="169" fontId="11" fillId="0" borderId="7" xfId="2" quotePrefix="1" applyNumberFormat="1" applyFont="1" applyBorder="1"/>
    <xf numFmtId="169" fontId="11" fillId="0" borderId="8" xfId="2" quotePrefix="1" applyNumberFormat="1" applyFont="1" applyBorder="1" applyAlignment="1">
      <alignment horizontal="right"/>
    </xf>
    <xf numFmtId="1" fontId="6" fillId="2" borderId="0" xfId="0" quotePrefix="1" applyNumberFormat="1" applyFont="1" applyFill="1" applyBorder="1"/>
    <xf numFmtId="1" fontId="4" fillId="2" borderId="0" xfId="0" quotePrefix="1" applyNumberFormat="1" applyFont="1" applyFill="1" applyBorder="1"/>
    <xf numFmtId="164" fontId="4" fillId="2" borderId="0" xfId="4" quotePrefix="1" applyNumberFormat="1" applyFont="1" applyFill="1" applyBorder="1"/>
    <xf numFmtId="165" fontId="4" fillId="2" borderId="0" xfId="0" quotePrefix="1" applyNumberFormat="1" applyFont="1" applyFill="1" applyBorder="1"/>
    <xf numFmtId="0" fontId="6" fillId="2" borderId="0" xfId="0" quotePrefix="1" applyFont="1" applyFill="1" applyBorder="1"/>
    <xf numFmtId="0" fontId="4" fillId="2" borderId="0" xfId="0" quotePrefix="1" applyFont="1" applyFill="1" applyBorder="1"/>
    <xf numFmtId="0" fontId="3" fillId="0" borderId="0" xfId="0" quotePrefix="1" applyFont="1" applyAlignment="1">
      <alignment vertical="top"/>
    </xf>
    <xf numFmtId="0" fontId="4" fillId="2" borderId="0" xfId="0" quotePrefix="1" applyFont="1" applyFill="1"/>
    <xf numFmtId="0" fontId="8" fillId="2" borderId="0" xfId="0" quotePrefix="1" applyFont="1" applyFill="1" applyAlignment="1">
      <alignment horizontal="left" indent="1"/>
    </xf>
    <xf numFmtId="1" fontId="4" fillId="2" borderId="0" xfId="0" quotePrefix="1" applyNumberFormat="1" applyFont="1" applyFill="1"/>
    <xf numFmtId="0" fontId="4" fillId="2" borderId="0" xfId="0" quotePrefix="1" applyFont="1" applyFill="1" applyAlignment="1">
      <alignment horizontal="left"/>
    </xf>
    <xf numFmtId="0" fontId="4" fillId="2" borderId="0" xfId="0" quotePrefix="1" applyFont="1" applyFill="1" applyAlignment="1">
      <alignment vertical="top"/>
    </xf>
    <xf numFmtId="1" fontId="4" fillId="2" borderId="0" xfId="0" quotePrefix="1" applyNumberFormat="1" applyFont="1" applyFill="1" applyAlignment="1">
      <alignment vertical="top"/>
    </xf>
    <xf numFmtId="1" fontId="4" fillId="2" borderId="0" xfId="0" quotePrefix="1" applyNumberFormat="1" applyFont="1" applyFill="1" applyAlignment="1">
      <alignment vertical="top" wrapText="1"/>
    </xf>
    <xf numFmtId="167" fontId="6" fillId="2" borderId="0" xfId="0" applyNumberFormat="1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right"/>
    </xf>
    <xf numFmtId="167" fontId="6" fillId="2" borderId="0" xfId="0" quotePrefix="1" applyNumberFormat="1" applyFont="1" applyFill="1" applyBorder="1" applyAlignment="1">
      <alignment horizontal="right"/>
    </xf>
    <xf numFmtId="167" fontId="4" fillId="2" borderId="0" xfId="0" quotePrefix="1" applyNumberFormat="1" applyFont="1" applyFill="1" applyBorder="1" applyAlignment="1">
      <alignment horizontal="right"/>
    </xf>
    <xf numFmtId="3" fontId="12" fillId="2" borderId="1" xfId="3" quotePrefix="1" applyNumberFormat="1" applyFont="1" applyFill="1" applyBorder="1" applyAlignment="1" applyProtection="1">
      <alignment horizontal="right" vertical="center"/>
    </xf>
    <xf numFmtId="0" fontId="6" fillId="2" borderId="0" xfId="0" quotePrefix="1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167" fontId="15" fillId="2" borderId="0" xfId="0" applyNumberFormat="1" applyFont="1" applyFill="1" applyBorder="1" applyAlignment="1">
      <alignment horizontal="right" vertical="center"/>
    </xf>
    <xf numFmtId="167" fontId="16" fillId="2" borderId="0" xfId="0" applyNumberFormat="1" applyFont="1" applyFill="1" applyBorder="1" applyAlignment="1">
      <alignment horizontal="right" vertical="center"/>
    </xf>
    <xf numFmtId="167" fontId="15" fillId="2" borderId="0" xfId="3" applyNumberFormat="1" applyFont="1" applyFill="1" applyBorder="1" applyAlignment="1" applyProtection="1">
      <alignment horizontal="right" vertical="center"/>
    </xf>
    <xf numFmtId="167" fontId="16" fillId="2" borderId="0" xfId="3" applyNumberFormat="1" applyFont="1" applyFill="1" applyBorder="1" applyAlignment="1" applyProtection="1">
      <alignment horizontal="right" vertical="center"/>
    </xf>
    <xf numFmtId="167" fontId="6" fillId="2" borderId="0" xfId="0" applyNumberFormat="1" applyFont="1" applyFill="1" applyAlignment="1">
      <alignment horizontal="right"/>
    </xf>
    <xf numFmtId="172" fontId="4" fillId="2" borderId="0" xfId="0" applyNumberFormat="1" applyFont="1" applyFill="1" applyAlignment="1">
      <alignment horizontal="right"/>
    </xf>
    <xf numFmtId="1" fontId="6" fillId="2" borderId="0" xfId="0" quotePrefix="1" applyNumberFormat="1" applyFont="1" applyFill="1" applyAlignment="1">
      <alignment horizontal="left"/>
    </xf>
    <xf numFmtId="1" fontId="6" fillId="2" borderId="0" xfId="0" quotePrefix="1" applyNumberFormat="1" applyFont="1" applyFill="1"/>
    <xf numFmtId="167" fontId="6" fillId="2" borderId="0" xfId="0" quotePrefix="1" applyNumberFormat="1" applyFont="1" applyFill="1" applyAlignment="1">
      <alignment horizontal="right"/>
    </xf>
    <xf numFmtId="1" fontId="8" fillId="2" borderId="0" xfId="0" quotePrefix="1" applyNumberFormat="1" applyFont="1" applyFill="1"/>
    <xf numFmtId="1" fontId="8" fillId="2" borderId="0" xfId="0" quotePrefix="1" applyNumberFormat="1" applyFont="1" applyFill="1" applyAlignment="1">
      <alignment horizontal="left" indent="1"/>
    </xf>
    <xf numFmtId="167" fontId="8" fillId="2" borderId="0" xfId="0" quotePrefix="1" applyNumberFormat="1" applyFont="1" applyFill="1" applyAlignment="1">
      <alignment horizontal="right"/>
    </xf>
    <xf numFmtId="1" fontId="4" fillId="2" borderId="0" xfId="0" quotePrefix="1" applyNumberFormat="1" applyFont="1" applyFill="1" applyAlignment="1">
      <alignment horizontal="left"/>
    </xf>
    <xf numFmtId="167" fontId="4" fillId="2" borderId="0" xfId="0" quotePrefix="1" applyNumberFormat="1" applyFont="1" applyFill="1" applyAlignment="1">
      <alignment horizontal="right"/>
    </xf>
    <xf numFmtId="167" fontId="15" fillId="2" borderId="0" xfId="0" quotePrefix="1" applyNumberFormat="1" applyFont="1" applyFill="1" applyBorder="1" applyAlignment="1">
      <alignment horizontal="right" vertical="center"/>
    </xf>
    <xf numFmtId="167" fontId="16" fillId="2" borderId="0" xfId="0" quotePrefix="1" applyNumberFormat="1" applyFont="1" applyFill="1" applyBorder="1" applyAlignment="1">
      <alignment horizontal="right" vertical="center"/>
    </xf>
    <xf numFmtId="167" fontId="15" fillId="2" borderId="0" xfId="3" quotePrefix="1" applyNumberFormat="1" applyFont="1" applyFill="1" applyBorder="1" applyAlignment="1" applyProtection="1">
      <alignment horizontal="right" vertical="center"/>
    </xf>
    <xf numFmtId="165" fontId="6" fillId="2" borderId="0" xfId="0" quotePrefix="1" applyNumberFormat="1" applyFont="1" applyFill="1" applyBorder="1"/>
    <xf numFmtId="167" fontId="4" fillId="2" borderId="0" xfId="0" applyNumberFormat="1" applyFont="1" applyFill="1" applyAlignment="1">
      <alignment horizontal="right" vertical="top"/>
    </xf>
    <xf numFmtId="0" fontId="3" fillId="0" borderId="0" xfId="0" quotePrefix="1" applyFont="1" applyFill="1"/>
    <xf numFmtId="3" fontId="6" fillId="2" borderId="1" xfId="0" quotePrefix="1" applyNumberFormat="1" applyFont="1" applyFill="1" applyBorder="1" applyAlignment="1">
      <alignment horizontal="right"/>
    </xf>
    <xf numFmtId="3" fontId="4" fillId="2" borderId="0" xfId="0" quotePrefix="1" applyNumberFormat="1" applyFont="1" applyFill="1" applyAlignment="1">
      <alignment horizontal="right"/>
    </xf>
    <xf numFmtId="167" fontId="4" fillId="2" borderId="0" xfId="0" quotePrefix="1" applyNumberFormat="1" applyFont="1" applyFill="1" applyAlignment="1">
      <alignment horizontal="right" vertical="top"/>
    </xf>
    <xf numFmtId="0" fontId="22" fillId="2" borderId="0" xfId="0" quotePrefix="1" applyFont="1" applyFill="1"/>
    <xf numFmtId="0" fontId="22" fillId="2" borderId="0" xfId="0" applyFont="1" applyFill="1"/>
    <xf numFmtId="0" fontId="23" fillId="2" borderId="0" xfId="0" applyFont="1" applyFill="1"/>
    <xf numFmtId="0" fontId="23" fillId="0" borderId="0" xfId="0" quotePrefix="1" applyFont="1"/>
    <xf numFmtId="0" fontId="24" fillId="0" borderId="0" xfId="3" quotePrefix="1" applyFont="1"/>
    <xf numFmtId="0" fontId="25" fillId="2" borderId="0" xfId="0" quotePrefix="1" applyFont="1" applyFill="1"/>
    <xf numFmtId="0" fontId="25" fillId="2" borderId="0" xfId="0" applyFont="1" applyFill="1"/>
    <xf numFmtId="0" fontId="22" fillId="2" borderId="0" xfId="0" applyFont="1" applyFill="1" applyBorder="1"/>
    <xf numFmtId="0" fontId="2" fillId="0" borderId="0" xfId="2" applyFont="1"/>
    <xf numFmtId="0" fontId="2" fillId="0" borderId="0" xfId="2" applyFont="1" applyBorder="1"/>
    <xf numFmtId="0" fontId="26" fillId="0" borderId="0" xfId="3" quotePrefix="1" applyFont="1"/>
    <xf numFmtId="0" fontId="26" fillId="0" borderId="0" xfId="3" quotePrefix="1" applyFont="1" applyBorder="1"/>
    <xf numFmtId="168" fontId="11" fillId="3" borderId="3" xfId="3" quotePrefix="1" applyNumberFormat="1" applyFont="1" applyFill="1" applyBorder="1" applyAlignment="1" applyProtection="1">
      <alignment horizontal="left" vertical="top"/>
      <protection locked="0"/>
    </xf>
    <xf numFmtId="172" fontId="4" fillId="2" borderId="0" xfId="0" quotePrefix="1" applyNumberFormat="1" applyFont="1" applyFill="1" applyAlignment="1">
      <alignment horizontal="right"/>
    </xf>
    <xf numFmtId="169" fontId="11" fillId="0" borderId="6" xfId="2" quotePrefix="1" applyNumberFormat="1" applyFont="1" applyBorder="1" applyAlignment="1">
      <alignment horizontal="right"/>
    </xf>
    <xf numFmtId="167" fontId="6" fillId="0" borderId="0" xfId="3" quotePrefix="1" applyNumberFormat="1" applyFont="1" applyFill="1" applyBorder="1" applyAlignment="1" applyProtection="1">
      <alignment horizontal="right" vertical="center"/>
    </xf>
    <xf numFmtId="167" fontId="4" fillId="0" borderId="0" xfId="3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>
      <alignment horizontal="left"/>
    </xf>
    <xf numFmtId="3" fontId="15" fillId="2" borderId="0" xfId="3" applyNumberFormat="1" applyFont="1" applyFill="1" applyBorder="1" applyAlignment="1" applyProtection="1">
      <alignment horizontal="right" vertical="center"/>
    </xf>
    <xf numFmtId="164" fontId="15" fillId="2" borderId="2" xfId="4" quotePrefix="1" applyNumberFormat="1" applyFont="1" applyFill="1" applyBorder="1" applyAlignment="1" applyProtection="1">
      <alignment horizontal="right" vertical="center"/>
    </xf>
    <xf numFmtId="164" fontId="15" fillId="2" borderId="2" xfId="4" applyNumberFormat="1" applyFont="1" applyFill="1" applyBorder="1" applyAlignment="1" applyProtection="1">
      <alignment horizontal="right" vertical="center"/>
    </xf>
    <xf numFmtId="0" fontId="27" fillId="6" borderId="0" xfId="3" quotePrefix="1" applyFont="1" applyFill="1"/>
    <xf numFmtId="167" fontId="4" fillId="0" borderId="0" xfId="3" quotePrefix="1" applyNumberFormat="1" applyFont="1" applyFill="1" applyBorder="1" applyAlignment="1" applyProtection="1">
      <alignment horizontal="right" vertical="center"/>
    </xf>
    <xf numFmtId="167" fontId="16" fillId="5" borderId="0" xfId="3" quotePrefix="1" applyNumberFormat="1" applyFont="1" applyFill="1" applyBorder="1" applyAlignment="1" applyProtection="1">
      <alignment horizontal="right" vertical="center"/>
    </xf>
    <xf numFmtId="167" fontId="16" fillId="6" borderId="0" xfId="3" quotePrefix="1" applyNumberFormat="1" applyFont="1" applyFill="1" applyBorder="1" applyAlignment="1" applyProtection="1">
      <alignment horizontal="right" vertical="center"/>
    </xf>
    <xf numFmtId="0" fontId="3" fillId="2" borderId="0" xfId="0" quotePrefix="1" applyFont="1" applyFill="1" applyAlignment="1">
      <alignment vertical="top" wrapText="1"/>
    </xf>
    <xf numFmtId="0" fontId="3" fillId="2" borderId="0" xfId="0" applyFont="1" applyFill="1"/>
    <xf numFmtId="1" fontId="3" fillId="2" borderId="0" xfId="0" applyNumberFormat="1" applyFont="1" applyFill="1" applyBorder="1"/>
    <xf numFmtId="172" fontId="4" fillId="0" borderId="0" xfId="0" quotePrefix="1" applyNumberFormat="1" applyFont="1" applyFill="1" applyAlignment="1">
      <alignment horizontal="right"/>
    </xf>
    <xf numFmtId="172" fontId="4" fillId="0" borderId="0" xfId="0" applyNumberFormat="1" applyFont="1" applyFill="1" applyAlignment="1">
      <alignment horizontal="right"/>
    </xf>
    <xf numFmtId="0" fontId="28" fillId="2" borderId="0" xfId="0" applyFont="1" applyFill="1"/>
    <xf numFmtId="0" fontId="10" fillId="2" borderId="0" xfId="0" quotePrefix="1" applyFont="1" applyFill="1" applyAlignment="1">
      <alignment horizontal="left"/>
    </xf>
    <xf numFmtId="3" fontId="10" fillId="2" borderId="0" xfId="0" applyNumberFormat="1" applyFont="1" applyFill="1" applyAlignment="1">
      <alignment horizontal="right"/>
    </xf>
    <xf numFmtId="0" fontId="29" fillId="0" borderId="0" xfId="0" applyFont="1"/>
    <xf numFmtId="170" fontId="3" fillId="3" borderId="3" xfId="3" quotePrefix="1" applyNumberFormat="1" applyFont="1" applyFill="1" applyBorder="1" applyAlignment="1" applyProtection="1">
      <alignment horizontal="left"/>
      <protection locked="0"/>
    </xf>
    <xf numFmtId="168" fontId="3" fillId="3" borderId="3" xfId="3" quotePrefix="1" applyNumberFormat="1" applyFont="1" applyFill="1" applyBorder="1" applyAlignment="1" applyProtection="1">
      <alignment horizontal="left"/>
      <protection locked="0"/>
    </xf>
    <xf numFmtId="0" fontId="3" fillId="6" borderId="0" xfId="0" quotePrefix="1" applyFont="1" applyFill="1"/>
    <xf numFmtId="49" fontId="3" fillId="0" borderId="0" xfId="0" quotePrefix="1" applyNumberFormat="1" applyFont="1"/>
    <xf numFmtId="49" fontId="24" fillId="0" borderId="0" xfId="3" quotePrefix="1" applyNumberFormat="1" applyFont="1" applyFill="1"/>
    <xf numFmtId="0" fontId="24" fillId="8" borderId="0" xfId="3" quotePrefix="1" applyFont="1" applyFill="1" applyAlignment="1">
      <alignment vertical="top"/>
    </xf>
    <xf numFmtId="167" fontId="16" fillId="0" borderId="0" xfId="3" quotePrefix="1" applyNumberFormat="1" applyFont="1" applyFill="1" applyBorder="1" applyAlignment="1" applyProtection="1">
      <alignment horizontal="right" vertical="center"/>
    </xf>
    <xf numFmtId="167" fontId="8" fillId="0" borderId="0" xfId="0" quotePrefix="1" applyNumberFormat="1" applyFont="1" applyFill="1" applyAlignment="1">
      <alignment horizontal="right"/>
    </xf>
    <xf numFmtId="167" fontId="8" fillId="0" borderId="0" xfId="0" quotePrefix="1" applyNumberFormat="1" applyFont="1" applyFill="1" applyAlignment="1"/>
    <xf numFmtId="0" fontId="3" fillId="0" borderId="0" xfId="0" quotePrefix="1" applyFont="1" applyAlignment="1">
      <alignment vertical="top" wrapText="1"/>
    </xf>
    <xf numFmtId="0" fontId="8" fillId="0" borderId="1" xfId="0" quotePrefix="1" applyFont="1" applyBorder="1" applyAlignment="1">
      <alignment horizontal="left"/>
    </xf>
    <xf numFmtId="0" fontId="6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 wrapText="1"/>
    </xf>
    <xf numFmtId="0" fontId="9" fillId="0" borderId="0" xfId="0" quotePrefix="1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0" fontId="3" fillId="2" borderId="0" xfId="0" quotePrefix="1" applyFont="1" applyFill="1" applyAlignment="1">
      <alignment vertical="top"/>
    </xf>
    <xf numFmtId="49" fontId="24" fillId="8" borderId="0" xfId="3" quotePrefix="1" applyNumberFormat="1" applyFont="1" applyFill="1" applyAlignment="1">
      <alignment vertical="top"/>
    </xf>
    <xf numFmtId="0" fontId="14" fillId="9" borderId="0" xfId="0" quotePrefix="1" applyFont="1" applyFill="1"/>
    <xf numFmtId="0" fontId="3" fillId="9" borderId="0" xfId="0" quotePrefix="1" applyFont="1" applyFill="1"/>
    <xf numFmtId="167" fontId="0" fillId="0" borderId="0" xfId="0" applyNumberFormat="1"/>
    <xf numFmtId="1" fontId="30" fillId="2" borderId="0" xfId="0" quotePrefix="1" applyNumberFormat="1" applyFont="1" applyFill="1" applyAlignment="1">
      <alignment horizontal="left"/>
    </xf>
    <xf numFmtId="0" fontId="31" fillId="2" borderId="0" xfId="0" applyFont="1" applyFill="1"/>
    <xf numFmtId="0" fontId="32" fillId="2" borderId="0" xfId="0" applyFont="1" applyFill="1"/>
    <xf numFmtId="0" fontId="33" fillId="0" borderId="1" xfId="0" quotePrefix="1" applyFont="1" applyBorder="1" applyAlignment="1">
      <alignment horizontal="left"/>
    </xf>
    <xf numFmtId="3" fontId="34" fillId="2" borderId="1" xfId="3" quotePrefix="1" applyNumberFormat="1" applyFont="1" applyFill="1" applyBorder="1" applyAlignment="1" applyProtection="1">
      <alignment horizontal="right" vertical="center"/>
    </xf>
    <xf numFmtId="0" fontId="35" fillId="2" borderId="0" xfId="0" applyFont="1" applyFill="1"/>
    <xf numFmtId="3" fontId="35" fillId="2" borderId="0" xfId="0" applyNumberFormat="1" applyFont="1" applyFill="1" applyAlignment="1">
      <alignment horizontal="right"/>
    </xf>
    <xf numFmtId="0" fontId="36" fillId="0" borderId="0" xfId="0" applyFont="1"/>
    <xf numFmtId="0" fontId="31" fillId="0" borderId="0" xfId="0" quotePrefix="1" applyFont="1"/>
    <xf numFmtId="0" fontId="35" fillId="2" borderId="0" xfId="0" quotePrefix="1" applyFont="1" applyFill="1"/>
    <xf numFmtId="0" fontId="30" fillId="2" borderId="0" xfId="0" quotePrefix="1" applyFont="1" applyFill="1" applyAlignment="1">
      <alignment horizontal="left"/>
    </xf>
    <xf numFmtId="167" fontId="30" fillId="2" borderId="0" xfId="0" quotePrefix="1" applyNumberFormat="1" applyFont="1" applyFill="1" applyAlignment="1">
      <alignment horizontal="right"/>
    </xf>
    <xf numFmtId="167" fontId="30" fillId="2" borderId="0" xfId="0" applyNumberFormat="1" applyFont="1" applyFill="1" applyAlignment="1">
      <alignment horizontal="right"/>
    </xf>
    <xf numFmtId="0" fontId="35" fillId="2" borderId="0" xfId="0" quotePrefix="1" applyFont="1" applyFill="1" applyAlignment="1">
      <alignment horizontal="left"/>
    </xf>
    <xf numFmtId="167" fontId="35" fillId="2" borderId="0" xfId="0" quotePrefix="1" applyNumberFormat="1" applyFont="1" applyFill="1" applyAlignment="1">
      <alignment horizontal="right"/>
    </xf>
    <xf numFmtId="0" fontId="31" fillId="6" borderId="0" xfId="0" quotePrefix="1" applyFont="1" applyFill="1"/>
    <xf numFmtId="1" fontId="35" fillId="2" borderId="0" xfId="0" quotePrefix="1" applyNumberFormat="1" applyFont="1" applyFill="1"/>
    <xf numFmtId="1" fontId="35" fillId="2" borderId="0" xfId="0" quotePrefix="1" applyNumberFormat="1" applyFont="1" applyFill="1" applyAlignment="1">
      <alignment horizontal="left"/>
    </xf>
    <xf numFmtId="1" fontId="35" fillId="2" borderId="0" xfId="0" applyNumberFormat="1" applyFont="1" applyFill="1"/>
    <xf numFmtId="0" fontId="37" fillId="0" borderId="0" xfId="3" quotePrefix="1" applyFont="1"/>
    <xf numFmtId="0" fontId="32" fillId="2" borderId="0" xfId="0" quotePrefix="1" applyFont="1" applyFill="1"/>
    <xf numFmtId="3" fontId="30" fillId="2" borderId="1" xfId="0" applyNumberFormat="1" applyFont="1" applyFill="1" applyBorder="1" applyAlignment="1">
      <alignment horizontal="right"/>
    </xf>
    <xf numFmtId="3" fontId="30" fillId="2" borderId="1" xfId="0" quotePrefix="1" applyNumberFormat="1" applyFont="1" applyFill="1" applyBorder="1" applyAlignment="1">
      <alignment horizontal="right"/>
    </xf>
    <xf numFmtId="1" fontId="30" fillId="2" borderId="0" xfId="0" quotePrefix="1" applyNumberFormat="1" applyFont="1" applyFill="1"/>
    <xf numFmtId="172" fontId="35" fillId="2" borderId="0" xfId="0" quotePrefix="1" applyNumberFormat="1" applyFont="1" applyFill="1" applyAlignment="1">
      <alignment horizontal="right"/>
    </xf>
    <xf numFmtId="172" fontId="35" fillId="2" borderId="0" xfId="0" applyNumberFormat="1" applyFont="1" applyFill="1" applyAlignment="1">
      <alignment horizontal="right"/>
    </xf>
    <xf numFmtId="1" fontId="35" fillId="2" borderId="0" xfId="0" applyNumberFormat="1" applyFont="1" applyFill="1" applyAlignment="1">
      <alignment horizontal="left"/>
    </xf>
    <xf numFmtId="0" fontId="35" fillId="2" borderId="0" xfId="0" quotePrefix="1" applyFont="1" applyFill="1" applyBorder="1"/>
    <xf numFmtId="3" fontId="38" fillId="2" borderId="0" xfId="0" applyNumberFormat="1" applyFont="1" applyFill="1" applyAlignment="1">
      <alignment horizontal="right"/>
    </xf>
    <xf numFmtId="0" fontId="39" fillId="2" borderId="0" xfId="0" applyFont="1" applyFill="1"/>
    <xf numFmtId="0" fontId="40" fillId="9" borderId="0" xfId="0" quotePrefix="1" applyFont="1" applyFill="1"/>
    <xf numFmtId="0" fontId="40" fillId="2" borderId="0" xfId="0" quotePrefix="1" applyFont="1" applyFill="1" applyAlignment="1">
      <alignment vertical="top" wrapText="1"/>
    </xf>
    <xf numFmtId="3" fontId="41" fillId="2" borderId="1" xfId="3" quotePrefix="1" applyNumberFormat="1" applyFont="1" applyFill="1" applyBorder="1" applyAlignment="1" applyProtection="1">
      <alignment horizontal="right" vertical="center"/>
    </xf>
    <xf numFmtId="3" fontId="38" fillId="2" borderId="0" xfId="4" applyNumberFormat="1" applyFont="1" applyFill="1" applyAlignment="1">
      <alignment horizontal="right"/>
    </xf>
    <xf numFmtId="167" fontId="42" fillId="2" borderId="0" xfId="0" quotePrefix="1" applyNumberFormat="1" applyFont="1" applyFill="1" applyAlignment="1">
      <alignment horizontal="right"/>
    </xf>
    <xf numFmtId="167" fontId="38" fillId="2" borderId="0" xfId="0" quotePrefix="1" applyNumberFormat="1" applyFont="1" applyFill="1" applyAlignment="1">
      <alignment horizontal="right"/>
    </xf>
    <xf numFmtId="3" fontId="42" fillId="2" borderId="1" xfId="0" quotePrefix="1" applyNumberFormat="1" applyFont="1" applyFill="1" applyBorder="1" applyAlignment="1">
      <alignment horizontal="right"/>
    </xf>
    <xf numFmtId="172" fontId="38" fillId="2" borderId="0" xfId="0" quotePrefix="1" applyNumberFormat="1" applyFont="1" applyFill="1" applyAlignment="1">
      <alignment horizontal="right"/>
    </xf>
    <xf numFmtId="172" fontId="38" fillId="2" borderId="0" xfId="0" applyNumberFormat="1" applyFont="1" applyFill="1" applyAlignment="1">
      <alignment horizontal="right"/>
    </xf>
    <xf numFmtId="3" fontId="38" fillId="2" borderId="0" xfId="0" quotePrefix="1" applyNumberFormat="1" applyFont="1" applyFill="1" applyAlignment="1">
      <alignment horizontal="right"/>
    </xf>
    <xf numFmtId="167" fontId="43" fillId="2" borderId="0" xfId="0" quotePrefix="1" applyNumberFormat="1" applyFont="1" applyFill="1" applyAlignment="1">
      <alignment horizontal="right"/>
    </xf>
    <xf numFmtId="3" fontId="42" fillId="2" borderId="0" xfId="0" applyNumberFormat="1" applyFont="1" applyFill="1" applyAlignment="1">
      <alignment horizontal="right"/>
    </xf>
    <xf numFmtId="172" fontId="38" fillId="0" borderId="0" xfId="0" quotePrefix="1" applyNumberFormat="1" applyFont="1" applyFill="1" applyAlignment="1">
      <alignment horizontal="right"/>
    </xf>
    <xf numFmtId="172" fontId="38" fillId="0" borderId="0" xfId="0" applyNumberFormat="1" applyFont="1" applyFill="1" applyAlignment="1">
      <alignment horizontal="right"/>
    </xf>
    <xf numFmtId="167" fontId="43" fillId="0" borderId="0" xfId="0" quotePrefix="1" applyNumberFormat="1" applyFont="1" applyFill="1" applyAlignment="1">
      <alignment horizontal="right"/>
    </xf>
    <xf numFmtId="3" fontId="44" fillId="2" borderId="0" xfId="0" applyNumberFormat="1" applyFont="1" applyFill="1" applyAlignment="1">
      <alignment horizontal="right"/>
    </xf>
    <xf numFmtId="0" fontId="2" fillId="0" borderId="0" xfId="2" quotePrefix="1" applyFont="1"/>
    <xf numFmtId="0" fontId="3" fillId="0" borderId="6" xfId="2" quotePrefix="1" applyFont="1" applyBorder="1" applyAlignment="1">
      <alignment horizontal="center"/>
    </xf>
    <xf numFmtId="0" fontId="3" fillId="7" borderId="6" xfId="2" quotePrefix="1" applyFont="1" applyFill="1" applyBorder="1" applyAlignment="1">
      <alignment horizontal="center"/>
    </xf>
    <xf numFmtId="0" fontId="3" fillId="0" borderId="7" xfId="2" quotePrefix="1" applyFont="1" applyBorder="1" applyAlignment="1">
      <alignment horizontal="center"/>
    </xf>
    <xf numFmtId="0" fontId="3" fillId="7" borderId="7" xfId="2" quotePrefix="1" applyFont="1" applyFill="1" applyBorder="1" applyAlignment="1">
      <alignment horizontal="center"/>
    </xf>
    <xf numFmtId="0" fontId="3" fillId="0" borderId="9" xfId="2" quotePrefix="1" applyFont="1" applyBorder="1" applyAlignment="1">
      <alignment horizontal="center"/>
    </xf>
    <xf numFmtId="0" fontId="3" fillId="7" borderId="9" xfId="2" quotePrefix="1" applyFont="1" applyFill="1" applyBorder="1" applyAlignment="1">
      <alignment horizontal="center"/>
    </xf>
    <xf numFmtId="0" fontId="18" fillId="0" borderId="0" xfId="3" quotePrefix="1" applyFont="1" applyFill="1" applyAlignment="1">
      <alignment vertical="center"/>
    </xf>
    <xf numFmtId="169" fontId="3" fillId="0" borderId="7" xfId="2" quotePrefix="1" applyNumberFormat="1" applyFont="1" applyBorder="1"/>
    <xf numFmtId="169" fontId="3" fillId="0" borderId="7" xfId="2" quotePrefix="1" applyNumberFormat="1" applyFont="1" applyBorder="1" applyAlignment="1">
      <alignment horizontal="right"/>
    </xf>
    <xf numFmtId="3" fontId="3" fillId="3" borderId="7" xfId="3" quotePrefix="1" applyNumberFormat="1" applyFont="1" applyFill="1" applyBorder="1" applyAlignment="1" applyProtection="1">
      <alignment horizontal="left"/>
      <protection locked="0"/>
    </xf>
    <xf numFmtId="0" fontId="11" fillId="0" borderId="0" xfId="2" quotePrefix="1" applyFont="1"/>
    <xf numFmtId="168" fontId="11" fillId="3" borderId="3" xfId="3" quotePrefix="1" applyNumberFormat="1" applyFont="1" applyFill="1" applyBorder="1" applyAlignment="1" applyProtection="1">
      <alignment horizontal="left" vertical="center"/>
      <protection locked="0"/>
    </xf>
    <xf numFmtId="168" fontId="3" fillId="3" borderId="3" xfId="3" quotePrefix="1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vertical="center"/>
    </xf>
    <xf numFmtId="49" fontId="11" fillId="0" borderId="0" xfId="0" applyNumberFormat="1" applyFont="1" applyAlignment="1">
      <alignment vertical="center"/>
    </xf>
    <xf numFmtId="1" fontId="45" fillId="2" borderId="0" xfId="0" quotePrefix="1" applyNumberFormat="1" applyFont="1" applyFill="1" applyAlignment="1">
      <alignment horizontal="left"/>
    </xf>
    <xf numFmtId="3" fontId="11" fillId="2" borderId="1" xfId="3" quotePrefix="1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9" fillId="2" borderId="0" xfId="0" quotePrefix="1" applyFont="1" applyFill="1"/>
    <xf numFmtId="0" fontId="8" fillId="2" borderId="0" xfId="0" quotePrefix="1" applyFont="1" applyFill="1" applyAlignment="1">
      <alignment horizontal="left"/>
    </xf>
    <xf numFmtId="1" fontId="6" fillId="2" borderId="11" xfId="0" quotePrefix="1" applyNumberFormat="1" applyFont="1" applyFill="1" applyBorder="1" applyAlignment="1">
      <alignment horizontal="left"/>
    </xf>
    <xf numFmtId="167" fontId="4" fillId="2" borderId="11" xfId="0" quotePrefix="1" applyNumberFormat="1" applyFont="1" applyFill="1" applyBorder="1" applyAlignment="1">
      <alignment horizontal="right"/>
    </xf>
    <xf numFmtId="0" fontId="6" fillId="2" borderId="12" xfId="0" quotePrefix="1" applyFont="1" applyFill="1" applyBorder="1" applyAlignment="1">
      <alignment horizontal="left"/>
    </xf>
    <xf numFmtId="167" fontId="6" fillId="2" borderId="12" xfId="0" quotePrefix="1" applyNumberFormat="1" applyFont="1" applyFill="1" applyBorder="1" applyAlignment="1">
      <alignment horizontal="right"/>
    </xf>
    <xf numFmtId="0" fontId="1" fillId="2" borderId="0" xfId="6" applyFill="1"/>
    <xf numFmtId="0" fontId="1" fillId="0" borderId="0" xfId="6"/>
    <xf numFmtId="0" fontId="8" fillId="0" borderId="1" xfId="6" quotePrefix="1" applyFont="1" applyBorder="1" applyAlignment="1">
      <alignment horizontal="left"/>
    </xf>
    <xf numFmtId="0" fontId="6" fillId="0" borderId="0" xfId="6" quotePrefix="1" applyFont="1" applyAlignment="1">
      <alignment horizontal="left"/>
    </xf>
    <xf numFmtId="3" fontId="3" fillId="2" borderId="0" xfId="6" applyNumberFormat="1" applyFont="1" applyFill="1"/>
    <xf numFmtId="0" fontId="5" fillId="0" borderId="0" xfId="6" quotePrefix="1" applyFont="1" applyAlignment="1">
      <alignment horizontal="left"/>
    </xf>
    <xf numFmtId="167" fontId="6" fillId="2" borderId="0" xfId="6" quotePrefix="1" applyNumberFormat="1" applyFont="1" applyFill="1" applyBorder="1" applyAlignment="1">
      <alignment horizontal="right"/>
    </xf>
    <xf numFmtId="0" fontId="9" fillId="0" borderId="0" xfId="6" quotePrefix="1" applyFont="1" applyAlignment="1">
      <alignment horizontal="left"/>
    </xf>
    <xf numFmtId="167" fontId="4" fillId="2" borderId="0" xfId="6" quotePrefix="1" applyNumberFormat="1" applyFont="1" applyFill="1" applyBorder="1" applyAlignment="1">
      <alignment horizontal="right"/>
    </xf>
    <xf numFmtId="167" fontId="15" fillId="2" borderId="0" xfId="6" quotePrefix="1" applyNumberFormat="1" applyFont="1" applyFill="1" applyBorder="1" applyAlignment="1">
      <alignment horizontal="right" vertical="center"/>
    </xf>
    <xf numFmtId="0" fontId="1" fillId="2" borderId="0" xfId="6" applyFill="1" applyAlignment="1">
      <alignment vertical="center"/>
    </xf>
    <xf numFmtId="0" fontId="9" fillId="0" borderId="0" xfId="6" quotePrefix="1" applyFont="1" applyBorder="1" applyAlignment="1">
      <alignment horizontal="left"/>
    </xf>
    <xf numFmtId="167" fontId="4" fillId="2" borderId="0" xfId="6" quotePrefix="1" applyNumberFormat="1" applyFont="1" applyFill="1" applyAlignment="1">
      <alignment horizontal="right" vertical="top"/>
    </xf>
    <xf numFmtId="167" fontId="16" fillId="2" borderId="0" xfId="6" quotePrefix="1" applyNumberFormat="1" applyFont="1" applyFill="1" applyBorder="1" applyAlignment="1">
      <alignment horizontal="right" vertical="center"/>
    </xf>
    <xf numFmtId="0" fontId="5" fillId="0" borderId="0" xfId="6" quotePrefix="1" applyFont="1" applyBorder="1" applyAlignment="1">
      <alignment horizontal="left"/>
    </xf>
    <xf numFmtId="0" fontId="1" fillId="2" borderId="0" xfId="6" applyFill="1" applyBorder="1"/>
    <xf numFmtId="0" fontId="5" fillId="2" borderId="0" xfId="6" applyFont="1" applyFill="1" applyBorder="1" applyAlignment="1">
      <alignment horizontal="left"/>
    </xf>
    <xf numFmtId="0" fontId="5" fillId="0" borderId="2" xfId="6" quotePrefix="1" applyFont="1" applyBorder="1" applyAlignment="1">
      <alignment horizontal="left"/>
    </xf>
    <xf numFmtId="0" fontId="8" fillId="2" borderId="0" xfId="0" applyFont="1" applyFill="1" applyAlignment="1">
      <alignment horizontal="left"/>
    </xf>
    <xf numFmtId="1" fontId="4" fillId="2" borderId="0" xfId="0" quotePrefix="1" applyNumberFormat="1" applyFont="1" applyFill="1" applyAlignment="1">
      <alignment horizontal="left" wrapText="1"/>
    </xf>
    <xf numFmtId="0" fontId="7" fillId="0" borderId="4" xfId="2" quotePrefix="1" applyFont="1" applyBorder="1" applyAlignment="1">
      <alignment horizontal="center" vertical="top" wrapText="1"/>
    </xf>
    <xf numFmtId="0" fontId="7" fillId="0" borderId="3" xfId="2" quotePrefix="1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</cellXfs>
  <cellStyles count="7">
    <cellStyle name="Normal" xfId="0" builtinId="0"/>
    <cellStyle name="Normal 2" xfId="1"/>
    <cellStyle name="Normal 3" xfId="6"/>
    <cellStyle name="Normal_Evolgr_tri2010" xfId="2"/>
    <cellStyle name="Normal_MET93DEF" xfId="3"/>
    <cellStyle name="Pourcentage" xfId="4" builtinId="5"/>
    <cellStyle name="Pourcentage 2" xfId="5"/>
  </cellStyles>
  <dxfs count="0"/>
  <tableStyles count="0" defaultTableStyle="TableStyleMedium9" defaultPivotStyle="PivotStyleLight16"/>
  <colors>
    <mruColors>
      <color rgb="FF008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customProperty" Target="../customProperty11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8.bin"/><Relationship Id="rId3" Type="http://schemas.openxmlformats.org/officeDocument/2006/relationships/customProperty" Target="../customProperty13.bin"/><Relationship Id="rId7" Type="http://schemas.openxmlformats.org/officeDocument/2006/relationships/customProperty" Target="../customProperty17.bin"/><Relationship Id="rId12" Type="http://schemas.openxmlformats.org/officeDocument/2006/relationships/customProperty" Target="../customProperty22.bin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6.bin"/><Relationship Id="rId11" Type="http://schemas.openxmlformats.org/officeDocument/2006/relationships/customProperty" Target="../customProperty21.bin"/><Relationship Id="rId5" Type="http://schemas.openxmlformats.org/officeDocument/2006/relationships/customProperty" Target="../customProperty15.bin"/><Relationship Id="rId10" Type="http://schemas.openxmlformats.org/officeDocument/2006/relationships/customProperty" Target="../customProperty20.bin"/><Relationship Id="rId4" Type="http://schemas.openxmlformats.org/officeDocument/2006/relationships/customProperty" Target="../customProperty14.bin"/><Relationship Id="rId9" Type="http://schemas.openxmlformats.org/officeDocument/2006/relationships/customProperty" Target="../customProperty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9.bin"/><Relationship Id="rId3" Type="http://schemas.openxmlformats.org/officeDocument/2006/relationships/customProperty" Target="../customProperty24.bin"/><Relationship Id="rId7" Type="http://schemas.openxmlformats.org/officeDocument/2006/relationships/customProperty" Target="../customProperty28.bin"/><Relationship Id="rId12" Type="http://schemas.openxmlformats.org/officeDocument/2006/relationships/customProperty" Target="../customProperty33.bin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7.bin"/><Relationship Id="rId11" Type="http://schemas.openxmlformats.org/officeDocument/2006/relationships/customProperty" Target="../customProperty32.bin"/><Relationship Id="rId5" Type="http://schemas.openxmlformats.org/officeDocument/2006/relationships/customProperty" Target="../customProperty26.bin"/><Relationship Id="rId10" Type="http://schemas.openxmlformats.org/officeDocument/2006/relationships/customProperty" Target="../customProperty31.bin"/><Relationship Id="rId4" Type="http://schemas.openxmlformats.org/officeDocument/2006/relationships/customProperty" Target="../customProperty25.bin"/><Relationship Id="rId9" Type="http://schemas.openxmlformats.org/officeDocument/2006/relationships/customProperty" Target="../customProperty30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0.bin"/><Relationship Id="rId3" Type="http://schemas.openxmlformats.org/officeDocument/2006/relationships/customProperty" Target="../customProperty35.bin"/><Relationship Id="rId7" Type="http://schemas.openxmlformats.org/officeDocument/2006/relationships/customProperty" Target="../customProperty39.bin"/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38.bin"/><Relationship Id="rId11" Type="http://schemas.openxmlformats.org/officeDocument/2006/relationships/customProperty" Target="../customProperty43.bin"/><Relationship Id="rId5" Type="http://schemas.openxmlformats.org/officeDocument/2006/relationships/customProperty" Target="../customProperty37.bin"/><Relationship Id="rId10" Type="http://schemas.openxmlformats.org/officeDocument/2006/relationships/customProperty" Target="../customProperty42.bin"/><Relationship Id="rId4" Type="http://schemas.openxmlformats.org/officeDocument/2006/relationships/customProperty" Target="../customProperty36.bin"/><Relationship Id="rId9" Type="http://schemas.openxmlformats.org/officeDocument/2006/relationships/customProperty" Target="../customProperty4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0.bin"/><Relationship Id="rId3" Type="http://schemas.openxmlformats.org/officeDocument/2006/relationships/customProperty" Target="../customProperty45.bin"/><Relationship Id="rId7" Type="http://schemas.openxmlformats.org/officeDocument/2006/relationships/customProperty" Target="../customProperty49.bin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48.bin"/><Relationship Id="rId11" Type="http://schemas.openxmlformats.org/officeDocument/2006/relationships/customProperty" Target="../customProperty53.bin"/><Relationship Id="rId5" Type="http://schemas.openxmlformats.org/officeDocument/2006/relationships/customProperty" Target="../customProperty47.bin"/><Relationship Id="rId10" Type="http://schemas.openxmlformats.org/officeDocument/2006/relationships/customProperty" Target="../customProperty52.bin"/><Relationship Id="rId4" Type="http://schemas.openxmlformats.org/officeDocument/2006/relationships/customProperty" Target="../customProperty46.bin"/><Relationship Id="rId9" Type="http://schemas.openxmlformats.org/officeDocument/2006/relationships/customProperty" Target="../customProperty5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0.bin"/><Relationship Id="rId3" Type="http://schemas.openxmlformats.org/officeDocument/2006/relationships/customProperty" Target="../customProperty55.bin"/><Relationship Id="rId7" Type="http://schemas.openxmlformats.org/officeDocument/2006/relationships/customProperty" Target="../customProperty59.bin"/><Relationship Id="rId2" Type="http://schemas.openxmlformats.org/officeDocument/2006/relationships/customProperty" Target="../customProperty54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58.bin"/><Relationship Id="rId11" Type="http://schemas.openxmlformats.org/officeDocument/2006/relationships/customProperty" Target="../customProperty63.bin"/><Relationship Id="rId5" Type="http://schemas.openxmlformats.org/officeDocument/2006/relationships/customProperty" Target="../customProperty57.bin"/><Relationship Id="rId10" Type="http://schemas.openxmlformats.org/officeDocument/2006/relationships/customProperty" Target="../customProperty62.bin"/><Relationship Id="rId4" Type="http://schemas.openxmlformats.org/officeDocument/2006/relationships/customProperty" Target="../customProperty56.bin"/><Relationship Id="rId9" Type="http://schemas.openxmlformats.org/officeDocument/2006/relationships/customProperty" Target="../customProperty6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L22"/>
  <sheetViews>
    <sheetView showGridLines="0" tabSelected="1" zoomScale="140" zoomScaleNormal="140" workbookViewId="0">
      <selection activeCell="C14" sqref="C14"/>
    </sheetView>
  </sheetViews>
  <sheetFormatPr baseColWidth="10" defaultColWidth="12" defaultRowHeight="12" x14ac:dyDescent="0.2"/>
  <cols>
    <col min="1" max="1" width="44.1640625" style="228" customWidth="1"/>
    <col min="2" max="4" width="11.33203125" style="228" customWidth="1"/>
    <col min="5" max="5" width="13" style="228" customWidth="1"/>
    <col min="6" max="6" width="11.33203125" style="228" customWidth="1"/>
    <col min="7" max="12" width="11.5" style="229" customWidth="1"/>
    <col min="13" max="16384" width="12" style="228"/>
  </cols>
  <sheetData>
    <row r="1" spans="1:12" x14ac:dyDescent="0.2">
      <c r="G1" s="228"/>
      <c r="H1" s="228"/>
      <c r="I1" s="228"/>
      <c r="J1" s="228"/>
      <c r="K1" s="228"/>
      <c r="L1" s="228"/>
    </row>
    <row r="2" spans="1:12" ht="13.5" x14ac:dyDescent="0.25">
      <c r="A2" s="230" t="s">
        <v>256</v>
      </c>
      <c r="B2" s="74" t="s">
        <v>255</v>
      </c>
      <c r="C2" s="74" t="s">
        <v>251</v>
      </c>
      <c r="D2" s="74" t="s">
        <v>252</v>
      </c>
      <c r="E2" s="74" t="s">
        <v>253</v>
      </c>
      <c r="F2" s="74" t="s">
        <v>254</v>
      </c>
      <c r="G2" s="228"/>
      <c r="H2" s="228"/>
      <c r="I2" s="228"/>
      <c r="J2" s="228"/>
      <c r="K2" s="228"/>
      <c r="L2" s="228"/>
    </row>
    <row r="3" spans="1:12" ht="14.25" customHeight="1" x14ac:dyDescent="0.25">
      <c r="A3" s="231" t="s">
        <v>156</v>
      </c>
      <c r="B3" s="232"/>
      <c r="C3" s="232"/>
      <c r="D3" s="232"/>
      <c r="E3" s="232"/>
      <c r="F3" s="232"/>
      <c r="G3" s="228"/>
      <c r="H3" s="228"/>
      <c r="I3" s="228"/>
      <c r="J3" s="228"/>
      <c r="K3" s="228"/>
      <c r="L3" s="228"/>
    </row>
    <row r="4" spans="1:12" ht="13.5" x14ac:dyDescent="0.25">
      <c r="A4" s="233" t="s">
        <v>157</v>
      </c>
      <c r="B4" s="234">
        <v>42515999.767052464</v>
      </c>
      <c r="C4" s="234">
        <v>10159998.361279607</v>
      </c>
      <c r="D4" s="234">
        <v>10352001.405768381</v>
      </c>
      <c r="E4" s="234">
        <v>11205996.189163586</v>
      </c>
      <c r="F4" s="234">
        <v>10798003.810840879</v>
      </c>
      <c r="G4" s="228"/>
      <c r="H4" s="228"/>
      <c r="I4" s="228"/>
      <c r="J4" s="228"/>
      <c r="K4" s="228"/>
      <c r="L4" s="228"/>
    </row>
    <row r="5" spans="1:12" ht="13.5" x14ac:dyDescent="0.25">
      <c r="A5" s="235" t="s">
        <v>158</v>
      </c>
      <c r="B5" s="236">
        <v>-30582971.355875365</v>
      </c>
      <c r="C5" s="236">
        <v>-7678001.1888905903</v>
      </c>
      <c r="D5" s="236">
        <v>-7276970.8867789293</v>
      </c>
      <c r="E5" s="236">
        <v>-7367993.4671705635</v>
      </c>
      <c r="F5" s="236">
        <v>-8260005.8130352832</v>
      </c>
      <c r="G5" s="228"/>
      <c r="H5" s="228"/>
      <c r="I5" s="228"/>
      <c r="J5" s="228"/>
      <c r="K5" s="228"/>
      <c r="L5" s="228"/>
    </row>
    <row r="6" spans="1:12" ht="13.5" x14ac:dyDescent="0.25">
      <c r="A6" s="233" t="s">
        <v>159</v>
      </c>
      <c r="B6" s="234">
        <v>11933028.411177099</v>
      </c>
      <c r="C6" s="234">
        <v>2481997.1723890165</v>
      </c>
      <c r="D6" s="234">
        <v>3075030.5189894522</v>
      </c>
      <c r="E6" s="234">
        <v>3838002.7219930226</v>
      </c>
      <c r="F6" s="234">
        <v>2537997.9978055954</v>
      </c>
      <c r="G6" s="228"/>
      <c r="H6" s="228"/>
      <c r="I6" s="228"/>
      <c r="J6" s="228"/>
      <c r="K6" s="228"/>
      <c r="L6" s="228"/>
    </row>
    <row r="7" spans="1:12" ht="13.5" x14ac:dyDescent="0.25">
      <c r="A7" s="235" t="s">
        <v>160</v>
      </c>
      <c r="B7" s="236">
        <v>-2764000.4379141787</v>
      </c>
      <c r="C7" s="236">
        <v>-896000.43791417847</v>
      </c>
      <c r="D7" s="236">
        <v>-686006.73284000054</v>
      </c>
      <c r="E7" s="236">
        <v>-566993.28114000033</v>
      </c>
      <c r="F7" s="236">
        <v>-614999.98601999995</v>
      </c>
      <c r="G7" s="228"/>
      <c r="H7" s="228"/>
      <c r="I7" s="228"/>
      <c r="J7" s="228"/>
      <c r="K7" s="228"/>
      <c r="L7" s="228"/>
    </row>
    <row r="8" spans="1:12" ht="13.5" x14ac:dyDescent="0.25">
      <c r="A8" s="233" t="s">
        <v>161</v>
      </c>
      <c r="B8" s="237">
        <v>9169027.973262921</v>
      </c>
      <c r="C8" s="237">
        <v>1585996.734474838</v>
      </c>
      <c r="D8" s="237">
        <v>2389023.7861494515</v>
      </c>
      <c r="E8" s="237">
        <v>3271009.440853022</v>
      </c>
      <c r="F8" s="237">
        <v>1922998.0117855954</v>
      </c>
      <c r="G8" s="228"/>
      <c r="H8" s="228"/>
      <c r="I8" s="228"/>
      <c r="J8" s="228"/>
      <c r="K8" s="228"/>
      <c r="L8" s="228"/>
    </row>
    <row r="9" spans="1:12" s="238" customFormat="1" ht="13.5" x14ac:dyDescent="0.25">
      <c r="A9" s="239" t="s">
        <v>246</v>
      </c>
      <c r="B9" s="240">
        <v>628000</v>
      </c>
      <c r="C9" s="240">
        <v>195000.00000000003</v>
      </c>
      <c r="D9" s="240">
        <v>138999.99999999988</v>
      </c>
      <c r="E9" s="240">
        <v>132000</v>
      </c>
      <c r="F9" s="240">
        <v>162000.00000000003</v>
      </c>
    </row>
    <row r="10" spans="1:12" ht="13.5" x14ac:dyDescent="0.25">
      <c r="A10" s="239" t="s">
        <v>163</v>
      </c>
      <c r="B10" s="241">
        <v>411000.00000000017</v>
      </c>
      <c r="C10" s="241">
        <v>-97999.999999999913</v>
      </c>
      <c r="D10" s="241">
        <v>287999.99999999988</v>
      </c>
      <c r="E10" s="241">
        <v>50000.000000000036</v>
      </c>
      <c r="F10" s="241">
        <v>170999.99999999997</v>
      </c>
      <c r="G10" s="228"/>
      <c r="H10" s="228"/>
      <c r="I10" s="228"/>
      <c r="J10" s="228"/>
      <c r="K10" s="228"/>
      <c r="L10" s="228"/>
    </row>
    <row r="11" spans="1:12" ht="13.5" x14ac:dyDescent="0.25">
      <c r="A11" s="242" t="s">
        <v>164</v>
      </c>
      <c r="B11" s="93">
        <v>10208027.973262921</v>
      </c>
      <c r="C11" s="115">
        <v>1682996.7344748382</v>
      </c>
      <c r="D11" s="115">
        <v>2816023.7861494515</v>
      </c>
      <c r="E11" s="115">
        <v>3453009.440853022</v>
      </c>
      <c r="F11" s="93">
        <v>2255998.0117855957</v>
      </c>
      <c r="G11" s="228"/>
      <c r="H11" s="228"/>
      <c r="I11" s="228"/>
      <c r="J11" s="228"/>
      <c r="K11" s="228"/>
      <c r="L11" s="228"/>
    </row>
    <row r="12" spans="1:12" ht="13.5" x14ac:dyDescent="0.25">
      <c r="A12" s="239" t="s">
        <v>165</v>
      </c>
      <c r="B12" s="140">
        <v>-2203000</v>
      </c>
      <c r="C12" s="122">
        <v>-143999.99999999988</v>
      </c>
      <c r="D12" s="122">
        <v>-583000</v>
      </c>
      <c r="E12" s="140">
        <v>-918000.00000000012</v>
      </c>
      <c r="F12" s="80">
        <v>-558000</v>
      </c>
      <c r="G12" s="228"/>
      <c r="H12" s="228"/>
      <c r="I12" s="228"/>
      <c r="J12" s="228"/>
      <c r="K12" s="228"/>
      <c r="L12" s="228"/>
    </row>
    <row r="13" spans="1:12" ht="13.5" x14ac:dyDescent="0.25">
      <c r="A13" s="239" t="s">
        <v>166</v>
      </c>
      <c r="B13" s="116">
        <v>-479000.00000000012</v>
      </c>
      <c r="C13" s="116">
        <v>-97000.000000000087</v>
      </c>
      <c r="D13" s="80">
        <v>-108999.99999999997</v>
      </c>
      <c r="E13" s="80">
        <v>-142000.00000000006</v>
      </c>
      <c r="F13" s="80">
        <v>-130999.99999999994</v>
      </c>
      <c r="G13" s="228"/>
      <c r="H13" s="228"/>
      <c r="I13" s="228"/>
      <c r="J13" s="228"/>
      <c r="K13" s="228"/>
      <c r="L13" s="228"/>
    </row>
    <row r="14" spans="1:12" ht="13.5" x14ac:dyDescent="0.25">
      <c r="A14" s="242" t="s">
        <v>167</v>
      </c>
      <c r="B14" s="93">
        <v>7526027.973262921</v>
      </c>
      <c r="C14" s="115">
        <v>1441996.7344748382</v>
      </c>
      <c r="D14" s="115">
        <v>2124023.7861494515</v>
      </c>
      <c r="E14" s="93">
        <v>2393009.440853022</v>
      </c>
      <c r="F14" s="79">
        <v>1566998.0117855957</v>
      </c>
      <c r="G14" s="228"/>
      <c r="H14" s="228"/>
      <c r="I14" s="228"/>
      <c r="J14" s="228"/>
      <c r="K14" s="228"/>
      <c r="L14" s="228"/>
    </row>
    <row r="15" spans="1:12" s="243" customFormat="1" ht="6" customHeight="1" thickBot="1" x14ac:dyDescent="0.3">
      <c r="A15" s="244"/>
      <c r="B15" s="118"/>
      <c r="C15" s="118"/>
      <c r="D15" s="118"/>
      <c r="E15" s="118"/>
      <c r="F15" s="118"/>
    </row>
    <row r="16" spans="1:12" ht="14.25" thickBot="1" x14ac:dyDescent="0.3">
      <c r="A16" s="245" t="s">
        <v>168</v>
      </c>
      <c r="B16" s="119">
        <v>0.71932852393078306</v>
      </c>
      <c r="C16" s="119">
        <v>0.75570890032344262</v>
      </c>
      <c r="D16" s="119">
        <v>0.70295304275403481</v>
      </c>
      <c r="E16" s="119">
        <v>0.6575045487071961</v>
      </c>
      <c r="F16" s="120">
        <v>0.76495674179541218</v>
      </c>
      <c r="G16" s="228"/>
      <c r="H16" s="228"/>
      <c r="I16" s="228"/>
      <c r="J16" s="228"/>
      <c r="K16" s="228"/>
      <c r="L16" s="228"/>
    </row>
    <row r="17" spans="1:12" x14ac:dyDescent="0.2">
      <c r="G17" s="228"/>
      <c r="H17" s="228"/>
      <c r="I17" s="228"/>
      <c r="J17" s="228"/>
      <c r="K17" s="228"/>
      <c r="L17" s="228"/>
    </row>
    <row r="18" spans="1:12" s="229" customFormat="1" x14ac:dyDescent="0.2">
      <c r="A18" s="228"/>
      <c r="B18" s="228"/>
      <c r="C18" s="228"/>
      <c r="D18" s="228"/>
      <c r="E18" s="228"/>
      <c r="F18" s="228"/>
    </row>
    <row r="19" spans="1:12" s="229" customFormat="1" x14ac:dyDescent="0.2">
      <c r="A19" s="228"/>
      <c r="B19" s="228"/>
      <c r="C19" s="228"/>
      <c r="D19" s="228"/>
      <c r="E19" s="228"/>
      <c r="F19" s="228"/>
    </row>
    <row r="20" spans="1:12" s="229" customFormat="1" x14ac:dyDescent="0.2">
      <c r="A20" s="228"/>
      <c r="B20" s="228"/>
      <c r="C20" s="228"/>
      <c r="D20" s="228"/>
      <c r="E20" s="228"/>
      <c r="F20" s="228"/>
    </row>
    <row r="21" spans="1:12" s="229" customFormat="1" x14ac:dyDescent="0.2">
      <c r="A21" s="228"/>
      <c r="B21" s="228"/>
      <c r="C21" s="228"/>
      <c r="D21" s="228"/>
      <c r="E21" s="228"/>
      <c r="F21" s="228"/>
    </row>
    <row r="22" spans="1:12" s="229" customFormat="1" x14ac:dyDescent="0.2">
      <c r="A22" s="228"/>
      <c r="B22" s="228"/>
      <c r="C22" s="228"/>
      <c r="D22" s="228"/>
      <c r="E22" s="228"/>
      <c r="F22" s="228"/>
    </row>
  </sheetData>
  <printOptions horizontalCentered="1"/>
  <pageMargins left="0.19685039370078741" right="0.19685039370078741" top="0.98425196850393704" bottom="0.98425196850393704" header="0.51181102362204722" footer="0.51181102362204722"/>
  <pageSetup paperSize="9" scale="99" fitToHeight="15" orientation="portrait" r:id="rId1"/>
  <headerFooter alignWithMargins="0">
    <oddHeader>&amp;C&amp;"Arial,Gras"&amp;A</oddHeader>
  </headerFooter>
  <ignoredErrors>
    <ignoredError sqref="B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2:M358"/>
  <sheetViews>
    <sheetView showGridLines="0" topLeftCell="A193" zoomScale="130" zoomScaleNormal="130" zoomScaleSheetLayoutView="100" workbookViewId="0">
      <selection activeCell="F358" sqref="A1:F358"/>
    </sheetView>
  </sheetViews>
  <sheetFormatPr baseColWidth="10" defaultColWidth="12" defaultRowHeight="13.5" x14ac:dyDescent="0.25"/>
  <cols>
    <col min="1" max="1" width="42.33203125" style="8" customWidth="1"/>
    <col min="2" max="5" width="14.5" style="12" customWidth="1"/>
    <col min="6" max="6" width="12.5" style="12" customWidth="1"/>
    <col min="7" max="13" width="11.5" customWidth="1"/>
    <col min="14" max="16384" width="12" style="5"/>
  </cols>
  <sheetData>
    <row r="2" spans="1:6" s="126" customFormat="1" x14ac:dyDescent="0.25">
      <c r="A2" s="144" t="s">
        <v>256</v>
      </c>
      <c r="B2" s="74" t="s">
        <v>255</v>
      </c>
      <c r="C2" s="74" t="s">
        <v>251</v>
      </c>
      <c r="D2" s="74" t="s">
        <v>252</v>
      </c>
      <c r="E2" s="74" t="s">
        <v>253</v>
      </c>
      <c r="F2" s="74" t="s">
        <v>254</v>
      </c>
    </row>
    <row r="3" spans="1:6" x14ac:dyDescent="0.25">
      <c r="A3" s="83" t="s">
        <v>204</v>
      </c>
      <c r="B3" s="2"/>
      <c r="C3" s="2"/>
      <c r="D3" s="2"/>
      <c r="E3" s="2"/>
      <c r="F3" s="2"/>
    </row>
    <row r="4" spans="1:6" x14ac:dyDescent="0.25">
      <c r="A4" s="83" t="s">
        <v>157</v>
      </c>
      <c r="B4" s="85">
        <v>31187818.209683921</v>
      </c>
      <c r="C4" s="85">
        <v>7767074.2982183211</v>
      </c>
      <c r="D4" s="85">
        <v>7774041.1594328778</v>
      </c>
      <c r="E4" s="85">
        <v>7915316.4309832398</v>
      </c>
      <c r="F4" s="85">
        <v>7731386.3210494798</v>
      </c>
    </row>
    <row r="5" spans="1:6" x14ac:dyDescent="0.25">
      <c r="A5" s="89" t="s">
        <v>158</v>
      </c>
      <c r="B5" s="90">
        <v>-20455335.815596554</v>
      </c>
      <c r="C5" s="90">
        <v>-5154154.3171112081</v>
      </c>
      <c r="D5" s="90">
        <v>-4977854.4974645982</v>
      </c>
      <c r="E5" s="90">
        <v>-4906877.1703060344</v>
      </c>
      <c r="F5" s="90">
        <v>-5416449.830714711</v>
      </c>
    </row>
    <row r="6" spans="1:6" x14ac:dyDescent="0.25">
      <c r="A6" s="83" t="s">
        <v>159</v>
      </c>
      <c r="B6" s="85">
        <v>10732482.394087367</v>
      </c>
      <c r="C6" s="85">
        <v>2612919.9811071134</v>
      </c>
      <c r="D6" s="85">
        <v>2796186.6619682796</v>
      </c>
      <c r="E6" s="85">
        <v>3008439.2606772059</v>
      </c>
      <c r="F6" s="85">
        <v>2314936.4903347688</v>
      </c>
    </row>
    <row r="7" spans="1:6" x14ac:dyDescent="0.25">
      <c r="A7" s="89" t="s">
        <v>160</v>
      </c>
      <c r="B7" s="90">
        <v>-2610969.7664205129</v>
      </c>
      <c r="C7" s="90">
        <v>-721508.82519884128</v>
      </c>
      <c r="D7" s="90">
        <v>-736363.17660165334</v>
      </c>
      <c r="E7" s="90">
        <v>-526374.22517224925</v>
      </c>
      <c r="F7" s="90">
        <v>-626723.53944776976</v>
      </c>
    </row>
    <row r="8" spans="1:6" x14ac:dyDescent="0.25">
      <c r="A8" s="83" t="s">
        <v>161</v>
      </c>
      <c r="B8" s="85">
        <v>8121512.6276668524</v>
      </c>
      <c r="C8" s="85">
        <v>1891411.1559082721</v>
      </c>
      <c r="D8" s="85">
        <v>2059823.4853666264</v>
      </c>
      <c r="E8" s="85">
        <v>2482065.0355049567</v>
      </c>
      <c r="F8" s="85">
        <v>1688212.9508869993</v>
      </c>
    </row>
    <row r="9" spans="1:6" x14ac:dyDescent="0.25">
      <c r="A9" s="89" t="s">
        <v>246</v>
      </c>
      <c r="B9" s="90">
        <v>485774.36666188348</v>
      </c>
      <c r="C9" s="90">
        <v>130968.97077185364</v>
      </c>
      <c r="D9" s="90">
        <v>116680.74240971406</v>
      </c>
      <c r="E9" s="90">
        <v>106560.74538547995</v>
      </c>
      <c r="F9" s="90">
        <v>131563.90809483588</v>
      </c>
    </row>
    <row r="10" spans="1:6" x14ac:dyDescent="0.25">
      <c r="A10" s="66" t="s">
        <v>163</v>
      </c>
      <c r="B10" s="90">
        <v>57822.959553769491</v>
      </c>
      <c r="C10" s="90">
        <v>-4489.8133572284032</v>
      </c>
      <c r="D10" s="90">
        <v>2671.5839494602192</v>
      </c>
      <c r="E10" s="90">
        <v>348.21777058735114</v>
      </c>
      <c r="F10" s="90">
        <v>59292.971190950317</v>
      </c>
    </row>
    <row r="11" spans="1:6" x14ac:dyDescent="0.25">
      <c r="A11" s="83" t="s">
        <v>164</v>
      </c>
      <c r="B11" s="85">
        <v>8665109.9538825061</v>
      </c>
      <c r="C11" s="85">
        <v>2017890.3133228973</v>
      </c>
      <c r="D11" s="85">
        <v>2179175.8117258004</v>
      </c>
      <c r="E11" s="85">
        <v>2588973.998661024</v>
      </c>
      <c r="F11" s="85">
        <v>1879069.8301727853</v>
      </c>
    </row>
    <row r="12" spans="1:6" s="9" customFormat="1" ht="6" customHeight="1" x14ac:dyDescent="0.25">
      <c r="A12" s="15"/>
      <c r="B12" s="97"/>
      <c r="C12" s="97"/>
      <c r="D12" s="97"/>
      <c r="E12" s="97"/>
      <c r="F12" s="97"/>
    </row>
    <row r="13" spans="1:6" x14ac:dyDescent="0.25">
      <c r="A13" s="89" t="s">
        <v>257</v>
      </c>
      <c r="B13" s="113">
        <v>52475156.946386606</v>
      </c>
      <c r="C13" s="113">
        <v>52475156.946386606</v>
      </c>
      <c r="D13" s="82">
        <v>52147410.584549926</v>
      </c>
      <c r="E13" s="82">
        <v>51961835.196861923</v>
      </c>
      <c r="F13" s="82">
        <v>51755213.111493215</v>
      </c>
    </row>
    <row r="14" spans="1:6" x14ac:dyDescent="0.25">
      <c r="A14" s="89"/>
      <c r="B14" s="82"/>
      <c r="C14" s="82"/>
      <c r="D14" s="82"/>
      <c r="E14" s="82"/>
      <c r="F14" s="82"/>
    </row>
    <row r="15" spans="1:6" s="126" customFormat="1" x14ac:dyDescent="0.25">
      <c r="A15" s="144" t="s">
        <v>256</v>
      </c>
      <c r="B15" s="74" t="s">
        <v>255</v>
      </c>
      <c r="C15" s="74" t="s">
        <v>251</v>
      </c>
      <c r="D15" s="74" t="s">
        <v>252</v>
      </c>
      <c r="E15" s="74" t="s">
        <v>253</v>
      </c>
      <c r="F15" s="74" t="s">
        <v>254</v>
      </c>
    </row>
    <row r="16" spans="1:6" x14ac:dyDescent="0.25">
      <c r="A16" s="83" t="s">
        <v>242</v>
      </c>
      <c r="B16" s="2"/>
      <c r="C16" s="2"/>
      <c r="D16" s="2"/>
      <c r="E16" s="2"/>
      <c r="F16" s="2"/>
    </row>
    <row r="17" spans="1:6" x14ac:dyDescent="0.25">
      <c r="A17" s="83" t="s">
        <v>157</v>
      </c>
      <c r="B17" s="85">
        <v>31208260.35874908</v>
      </c>
      <c r="C17" s="85">
        <v>7782176.9632478915</v>
      </c>
      <c r="D17" s="85">
        <v>7777952.8823846979</v>
      </c>
      <c r="E17" s="85">
        <v>7915608.3664393602</v>
      </c>
      <c r="F17" s="85">
        <v>7732522.1466771299</v>
      </c>
    </row>
    <row r="18" spans="1:6" x14ac:dyDescent="0.25">
      <c r="A18" s="89" t="s">
        <v>158</v>
      </c>
      <c r="B18" s="90">
        <v>-20455335.815596554</v>
      </c>
      <c r="C18" s="90">
        <v>-5154154.3171112081</v>
      </c>
      <c r="D18" s="90">
        <v>-4977854.4974645982</v>
      </c>
      <c r="E18" s="90">
        <v>-4906877.1703060344</v>
      </c>
      <c r="F18" s="90">
        <v>-5416449.830714711</v>
      </c>
    </row>
    <row r="19" spans="1:6" x14ac:dyDescent="0.25">
      <c r="A19" s="83" t="s">
        <v>159</v>
      </c>
      <c r="B19" s="85">
        <v>10752924.543152526</v>
      </c>
      <c r="C19" s="85">
        <v>2628022.6461366834</v>
      </c>
      <c r="D19" s="85">
        <v>2800098.3849200998</v>
      </c>
      <c r="E19" s="85">
        <v>3008731.1961333258</v>
      </c>
      <c r="F19" s="85">
        <v>2316072.3159624189</v>
      </c>
    </row>
    <row r="20" spans="1:6" x14ac:dyDescent="0.25">
      <c r="A20" s="89" t="s">
        <v>160</v>
      </c>
      <c r="B20" s="90">
        <v>-2610969.7664205129</v>
      </c>
      <c r="C20" s="90">
        <v>-721508.82519884128</v>
      </c>
      <c r="D20" s="90">
        <v>-736363.17660165334</v>
      </c>
      <c r="E20" s="90">
        <v>-526374.22517224925</v>
      </c>
      <c r="F20" s="90">
        <v>-626723.53944776976</v>
      </c>
    </row>
    <row r="21" spans="1:6" x14ac:dyDescent="0.25">
      <c r="A21" s="83" t="s">
        <v>161</v>
      </c>
      <c r="B21" s="85">
        <v>8141954.7767320126</v>
      </c>
      <c r="C21" s="85">
        <v>1906513.8209378421</v>
      </c>
      <c r="D21" s="85">
        <v>2063735.2083184463</v>
      </c>
      <c r="E21" s="85">
        <v>2482356.9709610767</v>
      </c>
      <c r="F21" s="85">
        <v>1689348.7765146492</v>
      </c>
    </row>
    <row r="22" spans="1:6" x14ac:dyDescent="0.25">
      <c r="A22" s="89" t="s">
        <v>246</v>
      </c>
      <c r="B22" s="90">
        <v>485774.36666188348</v>
      </c>
      <c r="C22" s="90">
        <v>130968.97077185364</v>
      </c>
      <c r="D22" s="90">
        <v>116680.74240971406</v>
      </c>
      <c r="E22" s="90">
        <v>106560.74538547995</v>
      </c>
      <c r="F22" s="90">
        <v>131563.90809483588</v>
      </c>
    </row>
    <row r="23" spans="1:6" x14ac:dyDescent="0.25">
      <c r="A23" s="66" t="s">
        <v>163</v>
      </c>
      <c r="B23" s="90">
        <v>57822.959553769491</v>
      </c>
      <c r="C23" s="90">
        <v>-4489.8133572284032</v>
      </c>
      <c r="D23" s="90">
        <v>2671.5839494602192</v>
      </c>
      <c r="E23" s="90">
        <v>348.21777058735114</v>
      </c>
      <c r="F23" s="90">
        <v>59292.971190950317</v>
      </c>
    </row>
    <row r="24" spans="1:6" x14ac:dyDescent="0.25">
      <c r="A24" s="83" t="s">
        <v>164</v>
      </c>
      <c r="B24" s="85">
        <v>8685552.1029476654</v>
      </c>
      <c r="C24" s="85">
        <v>2032992.9783524673</v>
      </c>
      <c r="D24" s="85">
        <v>2183087.5346776205</v>
      </c>
      <c r="E24" s="85">
        <v>2589265.934117144</v>
      </c>
      <c r="F24" s="85">
        <v>1880205.6558004352</v>
      </c>
    </row>
    <row r="25" spans="1:6" s="9" customFormat="1" ht="6" customHeight="1" x14ac:dyDescent="0.25">
      <c r="A25" s="15"/>
      <c r="B25" s="97"/>
      <c r="C25" s="97"/>
      <c r="D25" s="97"/>
      <c r="E25" s="97"/>
      <c r="F25" s="97"/>
    </row>
    <row r="26" spans="1:6" x14ac:dyDescent="0.25">
      <c r="A26" s="89" t="s">
        <v>257</v>
      </c>
      <c r="B26" s="113">
        <v>52475156.946386606</v>
      </c>
      <c r="C26" s="113">
        <v>52475156.946386606</v>
      </c>
      <c r="D26" s="82">
        <v>52147410.584549926</v>
      </c>
      <c r="E26" s="82">
        <v>51961835.196861923</v>
      </c>
      <c r="F26" s="82">
        <v>51755213.111493215</v>
      </c>
    </row>
    <row r="27" spans="1:6" s="9" customFormat="1" ht="13.5" customHeight="1" x14ac:dyDescent="0.25">
      <c r="A27" s="7"/>
      <c r="B27" s="98"/>
      <c r="C27" s="98"/>
      <c r="D27" s="98"/>
      <c r="E27" s="98"/>
      <c r="F27" s="98"/>
    </row>
    <row r="28" spans="1:6" s="126" customFormat="1" x14ac:dyDescent="0.25">
      <c r="A28" s="144" t="s">
        <v>256</v>
      </c>
      <c r="B28" s="74" t="s">
        <v>255</v>
      </c>
      <c r="C28" s="74" t="s">
        <v>251</v>
      </c>
      <c r="D28" s="74" t="s">
        <v>252</v>
      </c>
      <c r="E28" s="74" t="s">
        <v>253</v>
      </c>
      <c r="F28" s="74" t="s">
        <v>254</v>
      </c>
    </row>
    <row r="29" spans="1:6" x14ac:dyDescent="0.25">
      <c r="A29" s="83" t="s">
        <v>171</v>
      </c>
      <c r="B29" s="2"/>
      <c r="C29" s="2"/>
      <c r="D29" s="2"/>
      <c r="E29" s="2"/>
      <c r="F29" s="2"/>
    </row>
    <row r="30" spans="1:6" x14ac:dyDescent="0.25">
      <c r="A30" s="83" t="s">
        <v>157</v>
      </c>
      <c r="B30" s="85">
        <v>15683384.745476073</v>
      </c>
      <c r="C30" s="85">
        <v>3902519.8160462282</v>
      </c>
      <c r="D30" s="85">
        <v>3873509.0824396019</v>
      </c>
      <c r="E30" s="85">
        <v>3938458.5807917984</v>
      </c>
      <c r="F30" s="85">
        <v>3968897.2661984442</v>
      </c>
    </row>
    <row r="31" spans="1:6" x14ac:dyDescent="0.25">
      <c r="A31" s="89" t="s">
        <v>158</v>
      </c>
      <c r="B31" s="90">
        <v>-10706535.211642042</v>
      </c>
      <c r="C31" s="90">
        <v>-2602737.4346365775</v>
      </c>
      <c r="D31" s="90">
        <v>-2604690.7989104674</v>
      </c>
      <c r="E31" s="90">
        <v>-2527832.4693372007</v>
      </c>
      <c r="F31" s="90">
        <v>-2971274.5087577994</v>
      </c>
    </row>
    <row r="32" spans="1:6" x14ac:dyDescent="0.25">
      <c r="A32" s="83" t="s">
        <v>159</v>
      </c>
      <c r="B32" s="85">
        <v>4976849.5338340299</v>
      </c>
      <c r="C32" s="85">
        <v>1299782.3814096507</v>
      </c>
      <c r="D32" s="85">
        <v>1268818.2835291347</v>
      </c>
      <c r="E32" s="85">
        <v>1410626.1114545977</v>
      </c>
      <c r="F32" s="85">
        <v>997622.7574406449</v>
      </c>
    </row>
    <row r="33" spans="1:6" x14ac:dyDescent="0.25">
      <c r="A33" s="89" t="s">
        <v>160</v>
      </c>
      <c r="B33" s="90">
        <v>-1046432.1934193259</v>
      </c>
      <c r="C33" s="90">
        <v>-321502.86283903592</v>
      </c>
      <c r="D33" s="90">
        <v>-250653.44512956945</v>
      </c>
      <c r="E33" s="90">
        <v>-204146.45150456962</v>
      </c>
      <c r="F33" s="90">
        <v>-270129.43394615088</v>
      </c>
    </row>
    <row r="34" spans="1:6" x14ac:dyDescent="0.25">
      <c r="A34" s="83" t="s">
        <v>161</v>
      </c>
      <c r="B34" s="85">
        <v>3930417.3404147038</v>
      </c>
      <c r="C34" s="85">
        <v>978279.51857061475</v>
      </c>
      <c r="D34" s="85">
        <v>1018164.8383995652</v>
      </c>
      <c r="E34" s="85">
        <v>1206479.6599500282</v>
      </c>
      <c r="F34" s="85">
        <v>727493.32349449408</v>
      </c>
    </row>
    <row r="35" spans="1:6" x14ac:dyDescent="0.25">
      <c r="A35" s="89" t="s">
        <v>246</v>
      </c>
      <c r="B35" s="90">
        <v>-3133.0875201991935</v>
      </c>
      <c r="C35" s="90">
        <v>-395.36573565448481</v>
      </c>
      <c r="D35" s="90">
        <v>5381.6404208500517</v>
      </c>
      <c r="E35" s="90">
        <v>-2501.2868771665753</v>
      </c>
      <c r="F35" s="90">
        <v>-5618.0753282281858</v>
      </c>
    </row>
    <row r="36" spans="1:6" x14ac:dyDescent="0.25">
      <c r="A36" s="66" t="s">
        <v>163</v>
      </c>
      <c r="B36" s="90">
        <v>-328.8028220763365</v>
      </c>
      <c r="C36" s="90">
        <v>-2416.4130554630278</v>
      </c>
      <c r="D36" s="90">
        <v>-6.2554609873052751</v>
      </c>
      <c r="E36" s="90">
        <v>1297.173854949885</v>
      </c>
      <c r="F36" s="90">
        <v>796.69183942411246</v>
      </c>
    </row>
    <row r="37" spans="1:6" x14ac:dyDescent="0.25">
      <c r="A37" s="83" t="s">
        <v>164</v>
      </c>
      <c r="B37" s="85">
        <v>3926955.4500724282</v>
      </c>
      <c r="C37" s="85">
        <v>975467.73977949726</v>
      </c>
      <c r="D37" s="85">
        <v>1023540.223359428</v>
      </c>
      <c r="E37" s="85">
        <v>1205275.5469278116</v>
      </c>
      <c r="F37" s="85">
        <v>722671.94000568998</v>
      </c>
    </row>
    <row r="38" spans="1:6" x14ac:dyDescent="0.25">
      <c r="A38" s="89" t="s">
        <v>245</v>
      </c>
      <c r="B38" s="90">
        <v>-264435.04937170586</v>
      </c>
      <c r="C38" s="90">
        <v>-58699.587359674042</v>
      </c>
      <c r="D38" s="90">
        <v>-67483.903653261485</v>
      </c>
      <c r="E38" s="90">
        <v>-73284.441712455824</v>
      </c>
      <c r="F38" s="90">
        <v>-64967.116646310897</v>
      </c>
    </row>
    <row r="39" spans="1:6" x14ac:dyDescent="0.25">
      <c r="A39" s="83" t="s">
        <v>173</v>
      </c>
      <c r="B39" s="85">
        <v>3662520.4007007224</v>
      </c>
      <c r="C39" s="85">
        <v>916768.15241982322</v>
      </c>
      <c r="D39" s="85">
        <v>956056.31970616651</v>
      </c>
      <c r="E39" s="85">
        <v>1131991.1052153558</v>
      </c>
      <c r="F39" s="85">
        <v>657704.82335937908</v>
      </c>
    </row>
    <row r="40" spans="1:6" s="9" customFormat="1" ht="6" customHeight="1" x14ac:dyDescent="0.25">
      <c r="A40" s="15"/>
      <c r="B40" s="97"/>
      <c r="C40" s="97"/>
      <c r="D40" s="97"/>
      <c r="E40" s="97"/>
      <c r="F40" s="97"/>
    </row>
    <row r="41" spans="1:6" x14ac:dyDescent="0.25">
      <c r="A41" s="89" t="s">
        <v>257</v>
      </c>
      <c r="B41" s="113">
        <v>25151772.477621138</v>
      </c>
      <c r="C41" s="113">
        <v>25151772.477621138</v>
      </c>
      <c r="D41" s="82">
        <v>25015428.915768534</v>
      </c>
      <c r="E41" s="82">
        <v>24672843.137229268</v>
      </c>
      <c r="F41" s="82">
        <v>24420550.367676973</v>
      </c>
    </row>
    <row r="42" spans="1:6" x14ac:dyDescent="0.25">
      <c r="A42" s="89"/>
      <c r="B42" s="82"/>
      <c r="C42" s="82"/>
      <c r="D42" s="82"/>
      <c r="E42" s="82"/>
      <c r="F42" s="82"/>
    </row>
    <row r="43" spans="1:6" s="126" customFormat="1" x14ac:dyDescent="0.25">
      <c r="A43" s="144" t="s">
        <v>256</v>
      </c>
      <c r="B43" s="74" t="s">
        <v>255</v>
      </c>
      <c r="C43" s="74" t="s">
        <v>251</v>
      </c>
      <c r="D43" s="74" t="s">
        <v>252</v>
      </c>
      <c r="E43" s="74" t="s">
        <v>253</v>
      </c>
      <c r="F43" s="74" t="s">
        <v>254</v>
      </c>
    </row>
    <row r="44" spans="1:6" x14ac:dyDescent="0.25">
      <c r="A44" s="83" t="s">
        <v>174</v>
      </c>
      <c r="B44" s="2"/>
      <c r="C44" s="2"/>
      <c r="D44" s="2"/>
      <c r="E44" s="2"/>
      <c r="F44" s="2"/>
    </row>
    <row r="45" spans="1:6" x14ac:dyDescent="0.25">
      <c r="A45" s="83" t="s">
        <v>157</v>
      </c>
      <c r="B45" s="85">
        <v>15132364.235621417</v>
      </c>
      <c r="C45" s="85">
        <v>3783242.4043638208</v>
      </c>
      <c r="D45" s="85">
        <v>3736559.7328556203</v>
      </c>
      <c r="E45" s="85">
        <v>3792232.418765245</v>
      </c>
      <c r="F45" s="85">
        <v>3820329.6796367327</v>
      </c>
    </row>
    <row r="46" spans="1:6" x14ac:dyDescent="0.25">
      <c r="A46" s="89" t="s">
        <v>158</v>
      </c>
      <c r="B46" s="90">
        <v>-10401225.939486803</v>
      </c>
      <c r="C46" s="90">
        <v>-2528080.2468777299</v>
      </c>
      <c r="D46" s="90">
        <v>-2531441.6574045392</v>
      </c>
      <c r="E46" s="90">
        <v>-2454141.1731086452</v>
      </c>
      <c r="F46" s="90">
        <v>-2887562.8620958887</v>
      </c>
    </row>
    <row r="47" spans="1:6" x14ac:dyDescent="0.25">
      <c r="A47" s="83" t="s">
        <v>159</v>
      </c>
      <c r="B47" s="85">
        <v>4731138.2961346135</v>
      </c>
      <c r="C47" s="85">
        <v>1255162.1574860909</v>
      </c>
      <c r="D47" s="85">
        <v>1205118.0754510812</v>
      </c>
      <c r="E47" s="85">
        <v>1338091.2456565998</v>
      </c>
      <c r="F47" s="85">
        <v>932766.81754084397</v>
      </c>
    </row>
    <row r="48" spans="1:6" x14ac:dyDescent="0.25">
      <c r="A48" s="89" t="s">
        <v>160</v>
      </c>
      <c r="B48" s="90">
        <v>-1044731.7405531188</v>
      </c>
      <c r="C48" s="90">
        <v>-320488.54605558014</v>
      </c>
      <c r="D48" s="90">
        <v>-250532.48976295738</v>
      </c>
      <c r="E48" s="90">
        <v>-204604.08561624066</v>
      </c>
      <c r="F48" s="90">
        <v>-269106.61911834078</v>
      </c>
    </row>
    <row r="49" spans="1:6" x14ac:dyDescent="0.25">
      <c r="A49" s="83" t="s">
        <v>161</v>
      </c>
      <c r="B49" s="85">
        <v>3686406.5555814947</v>
      </c>
      <c r="C49" s="85">
        <v>934673.61143051076</v>
      </c>
      <c r="D49" s="85">
        <v>954585.58568812371</v>
      </c>
      <c r="E49" s="85">
        <v>1133487.160040359</v>
      </c>
      <c r="F49" s="85">
        <v>663660.19842250319</v>
      </c>
    </row>
    <row r="50" spans="1:6" x14ac:dyDescent="0.25">
      <c r="A50" s="89" t="s">
        <v>246</v>
      </c>
      <c r="B50" s="90">
        <v>-3133.0875202025259</v>
      </c>
      <c r="C50" s="90">
        <v>-395.36573565448481</v>
      </c>
      <c r="D50" s="90">
        <v>5381.6404208500517</v>
      </c>
      <c r="E50" s="90">
        <v>-2501.2868771665753</v>
      </c>
      <c r="F50" s="90">
        <v>-5618.0753282315191</v>
      </c>
    </row>
    <row r="51" spans="1:6" x14ac:dyDescent="0.25">
      <c r="A51" s="66" t="s">
        <v>163</v>
      </c>
      <c r="B51" s="90">
        <v>-310.91829540967069</v>
      </c>
      <c r="C51" s="90">
        <v>-2407.4282454630279</v>
      </c>
      <c r="D51" s="90">
        <v>0.81654901269470281</v>
      </c>
      <c r="E51" s="90">
        <v>1297.1675082832185</v>
      </c>
      <c r="F51" s="90">
        <v>798.52589275744572</v>
      </c>
    </row>
    <row r="52" spans="1:6" x14ac:dyDescent="0.25">
      <c r="A52" s="83" t="s">
        <v>164</v>
      </c>
      <c r="B52" s="85">
        <v>3682962.5497658825</v>
      </c>
      <c r="C52" s="85">
        <v>931870.81744939322</v>
      </c>
      <c r="D52" s="85">
        <v>959968.04265798652</v>
      </c>
      <c r="E52" s="85">
        <v>1132283.0406714757</v>
      </c>
      <c r="F52" s="85">
        <v>658840.6489870291</v>
      </c>
    </row>
    <row r="53" spans="1:6" s="9" customFormat="1" ht="6" customHeight="1" x14ac:dyDescent="0.25">
      <c r="A53" s="15"/>
      <c r="B53" s="97"/>
      <c r="C53" s="97"/>
      <c r="D53" s="97"/>
      <c r="E53" s="97"/>
      <c r="F53" s="97"/>
    </row>
    <row r="54" spans="1:6" x14ac:dyDescent="0.25">
      <c r="A54" s="89" t="s">
        <v>257</v>
      </c>
      <c r="B54" s="113">
        <v>25151772.477621138</v>
      </c>
      <c r="C54" s="113">
        <v>25151772.477621138</v>
      </c>
      <c r="D54" s="82">
        <v>25015428.915768534</v>
      </c>
      <c r="E54" s="82">
        <v>24672843.137229268</v>
      </c>
      <c r="F54" s="82">
        <v>24420550.367676973</v>
      </c>
    </row>
    <row r="55" spans="1:6" s="9" customFormat="1" ht="13.5" customHeight="1" x14ac:dyDescent="0.25">
      <c r="A55" s="7"/>
      <c r="B55" s="98"/>
      <c r="C55" s="98"/>
      <c r="D55" s="98"/>
      <c r="E55" s="98"/>
      <c r="F55" s="98"/>
    </row>
    <row r="56" spans="1:6" s="126" customFormat="1" x14ac:dyDescent="0.25">
      <c r="A56" s="144" t="s">
        <v>256</v>
      </c>
      <c r="B56" s="74" t="s">
        <v>255</v>
      </c>
      <c r="C56" s="74" t="s">
        <v>251</v>
      </c>
      <c r="D56" s="74" t="s">
        <v>252</v>
      </c>
      <c r="E56" s="74" t="s">
        <v>253</v>
      </c>
      <c r="F56" s="74" t="s">
        <v>254</v>
      </c>
    </row>
    <row r="57" spans="1:6" x14ac:dyDescent="0.25">
      <c r="A57" s="89" t="s">
        <v>175</v>
      </c>
    </row>
    <row r="58" spans="1:6" x14ac:dyDescent="0.25">
      <c r="A58" s="83" t="s">
        <v>157</v>
      </c>
      <c r="B58" s="85">
        <v>6331250.4863201156</v>
      </c>
      <c r="C58" s="85">
        <v>1568040.1712707055</v>
      </c>
      <c r="D58" s="85">
        <v>1575324.4111056481</v>
      </c>
      <c r="E58" s="85">
        <v>1593189.9071666028</v>
      </c>
      <c r="F58" s="85">
        <v>1594695.9967771585</v>
      </c>
    </row>
    <row r="59" spans="1:6" s="16" customFormat="1" x14ac:dyDescent="0.25">
      <c r="A59" s="87" t="s">
        <v>176</v>
      </c>
      <c r="B59" s="88">
        <v>3568183.4278186392</v>
      </c>
      <c r="C59" s="88">
        <v>902244.91892207565</v>
      </c>
      <c r="D59" s="88">
        <v>899817.62468107149</v>
      </c>
      <c r="E59" s="88">
        <v>875372.20025194308</v>
      </c>
      <c r="F59" s="88">
        <v>890748.68396354828</v>
      </c>
    </row>
    <row r="60" spans="1:6" s="16" customFormat="1" x14ac:dyDescent="0.25">
      <c r="A60" s="87" t="s">
        <v>177</v>
      </c>
      <c r="B60" s="88">
        <v>2763067.0585014764</v>
      </c>
      <c r="C60" s="88">
        <v>665795.25234862987</v>
      </c>
      <c r="D60" s="88">
        <v>675506.78642457665</v>
      </c>
      <c r="E60" s="88">
        <v>717817.70691465971</v>
      </c>
      <c r="F60" s="88">
        <v>703947.31281361019</v>
      </c>
    </row>
    <row r="61" spans="1:6" x14ac:dyDescent="0.25">
      <c r="A61" s="89" t="s">
        <v>158</v>
      </c>
      <c r="B61" s="90">
        <v>-4609475.2023272058</v>
      </c>
      <c r="C61" s="90">
        <v>-1148680.4472670769</v>
      </c>
      <c r="D61" s="90">
        <v>-1168090.3705528092</v>
      </c>
      <c r="E61" s="90">
        <v>-1104075.8400423487</v>
      </c>
      <c r="F61" s="90">
        <v>-1188628.54446497</v>
      </c>
    </row>
    <row r="62" spans="1:6" x14ac:dyDescent="0.25">
      <c r="A62" s="83" t="s">
        <v>159</v>
      </c>
      <c r="B62" s="85">
        <v>1721775.2839929098</v>
      </c>
      <c r="C62" s="85">
        <v>419359.72400362859</v>
      </c>
      <c r="D62" s="85">
        <v>407234.04055283894</v>
      </c>
      <c r="E62" s="85">
        <v>489114.06712425407</v>
      </c>
      <c r="F62" s="85">
        <v>406067.45231218846</v>
      </c>
    </row>
    <row r="63" spans="1:6" x14ac:dyDescent="0.25">
      <c r="A63" s="89" t="s">
        <v>160</v>
      </c>
      <c r="B63" s="90">
        <v>-288229.95813049586</v>
      </c>
      <c r="C63" s="90">
        <v>-85117.839537423919</v>
      </c>
      <c r="D63" s="90">
        <v>-89951.362645679896</v>
      </c>
      <c r="E63" s="90">
        <v>-53847.240113371859</v>
      </c>
      <c r="F63" s="90">
        <v>-59313.515834020283</v>
      </c>
    </row>
    <row r="64" spans="1:6" x14ac:dyDescent="0.25">
      <c r="A64" s="83" t="s">
        <v>161</v>
      </c>
      <c r="B64" s="85">
        <v>1433545.325862414</v>
      </c>
      <c r="C64" s="85">
        <v>334241.88446620468</v>
      </c>
      <c r="D64" s="85">
        <v>317282.67790715903</v>
      </c>
      <c r="E64" s="85">
        <v>435266.8270108822</v>
      </c>
      <c r="F64" s="85">
        <v>346753.93647816818</v>
      </c>
    </row>
    <row r="65" spans="1:6" x14ac:dyDescent="0.25">
      <c r="A65" s="89" t="s">
        <v>169</v>
      </c>
      <c r="B65" s="90">
        <v>-1495.5987743525939</v>
      </c>
      <c r="C65" s="90">
        <v>-2606.8110693001227</v>
      </c>
      <c r="D65" s="90">
        <v>339.82498966872583</v>
      </c>
      <c r="E65" s="90">
        <v>1258.7834791901214</v>
      </c>
      <c r="F65" s="90">
        <v>-487.39617391131776</v>
      </c>
    </row>
    <row r="66" spans="1:6" x14ac:dyDescent="0.25">
      <c r="A66" s="83" t="s">
        <v>164</v>
      </c>
      <c r="B66" s="85">
        <v>1432049.7270880614</v>
      </c>
      <c r="C66" s="85">
        <v>331635.07339690457</v>
      </c>
      <c r="D66" s="85">
        <v>317622.50289682776</v>
      </c>
      <c r="E66" s="85">
        <v>436525.61049007234</v>
      </c>
      <c r="F66" s="85">
        <v>346266.54030425684</v>
      </c>
    </row>
    <row r="67" spans="1:6" x14ac:dyDescent="0.25">
      <c r="A67" s="89" t="s">
        <v>245</v>
      </c>
      <c r="B67" s="90">
        <v>-148461.87041051337</v>
      </c>
      <c r="C67" s="90">
        <v>-32272.690079822147</v>
      </c>
      <c r="D67" s="90">
        <v>-37709.918836468307</v>
      </c>
      <c r="E67" s="90">
        <v>-39066.817175066273</v>
      </c>
      <c r="F67" s="90">
        <v>-39412.444319156581</v>
      </c>
    </row>
    <row r="68" spans="1:6" x14ac:dyDescent="0.25">
      <c r="A68" s="83" t="s">
        <v>178</v>
      </c>
      <c r="B68" s="85">
        <v>1283587.856677548</v>
      </c>
      <c r="C68" s="85">
        <v>299362.38331708242</v>
      </c>
      <c r="D68" s="85">
        <v>279912.58406035946</v>
      </c>
      <c r="E68" s="85">
        <v>397458.79331500607</v>
      </c>
      <c r="F68" s="85">
        <v>306854.09598510026</v>
      </c>
    </row>
    <row r="69" spans="1:6" s="9" customFormat="1" ht="6" customHeight="1" x14ac:dyDescent="0.25">
      <c r="A69" s="15"/>
      <c r="B69" s="97"/>
      <c r="C69" s="97"/>
      <c r="D69" s="97"/>
      <c r="E69" s="97"/>
      <c r="F69" s="97"/>
    </row>
    <row r="70" spans="1:6" x14ac:dyDescent="0.25">
      <c r="A70" s="89" t="s">
        <v>257</v>
      </c>
      <c r="B70" s="113">
        <v>9556737.7656888124</v>
      </c>
      <c r="C70" s="113">
        <v>9556737.7656888124</v>
      </c>
      <c r="D70" s="82">
        <v>9483057.6307945233</v>
      </c>
      <c r="E70" s="82">
        <v>9318566.3811851852</v>
      </c>
      <c r="F70" s="82">
        <v>9242971.2398500834</v>
      </c>
    </row>
    <row r="71" spans="1:6" x14ac:dyDescent="0.25">
      <c r="A71" s="7"/>
    </row>
    <row r="72" spans="1:6" s="126" customFormat="1" x14ac:dyDescent="0.25">
      <c r="A72" s="144" t="s">
        <v>256</v>
      </c>
      <c r="B72" s="74" t="s">
        <v>255</v>
      </c>
      <c r="C72" s="74" t="s">
        <v>251</v>
      </c>
      <c r="D72" s="74" t="s">
        <v>252</v>
      </c>
      <c r="E72" s="74" t="s">
        <v>253</v>
      </c>
      <c r="F72" s="74" t="s">
        <v>254</v>
      </c>
    </row>
    <row r="73" spans="1:6" x14ac:dyDescent="0.25">
      <c r="A73" s="89" t="s">
        <v>179</v>
      </c>
      <c r="B73" s="2"/>
      <c r="C73" s="2"/>
      <c r="D73" s="2"/>
      <c r="E73" s="2"/>
      <c r="F73" s="2"/>
    </row>
    <row r="74" spans="1:6" x14ac:dyDescent="0.25">
      <c r="A74" s="83" t="s">
        <v>157</v>
      </c>
      <c r="B74" s="85">
        <v>6310808.3372549554</v>
      </c>
      <c r="C74" s="85">
        <v>1552937.5062411355</v>
      </c>
      <c r="D74" s="85">
        <v>1571412.6881538283</v>
      </c>
      <c r="E74" s="85">
        <v>1592897.9717104828</v>
      </c>
      <c r="F74" s="85">
        <v>1593560.1711495086</v>
      </c>
    </row>
    <row r="75" spans="1:6" s="16" customFormat="1" x14ac:dyDescent="0.25">
      <c r="A75" s="87" t="s">
        <v>176</v>
      </c>
      <c r="B75" s="88">
        <v>3547741.278753479</v>
      </c>
      <c r="C75" s="88">
        <v>887142.25389250566</v>
      </c>
      <c r="D75" s="88">
        <v>895905.90172925149</v>
      </c>
      <c r="E75" s="88">
        <v>875080.26479582314</v>
      </c>
      <c r="F75" s="88">
        <v>889612.85833589826</v>
      </c>
    </row>
    <row r="76" spans="1:6" s="16" customFormat="1" x14ac:dyDescent="0.25">
      <c r="A76" s="87" t="s">
        <v>177</v>
      </c>
      <c r="B76" s="88">
        <v>2763067.0585014764</v>
      </c>
      <c r="C76" s="88">
        <v>665795.25234862987</v>
      </c>
      <c r="D76" s="88">
        <v>675506.78642457665</v>
      </c>
      <c r="E76" s="88">
        <v>717817.70691465971</v>
      </c>
      <c r="F76" s="88">
        <v>703947.31281361019</v>
      </c>
    </row>
    <row r="77" spans="1:6" x14ac:dyDescent="0.25">
      <c r="A77" s="89" t="s">
        <v>158</v>
      </c>
      <c r="B77" s="90">
        <v>-4609475.2023272058</v>
      </c>
      <c r="C77" s="90">
        <v>-1148680.4472670769</v>
      </c>
      <c r="D77" s="90">
        <v>-1168090.3705528092</v>
      </c>
      <c r="E77" s="90">
        <v>-1104075.8400423487</v>
      </c>
      <c r="F77" s="90">
        <v>-1188628.54446497</v>
      </c>
    </row>
    <row r="78" spans="1:6" x14ac:dyDescent="0.25">
      <c r="A78" s="83" t="s">
        <v>159</v>
      </c>
      <c r="B78" s="85">
        <v>1701333.1349277499</v>
      </c>
      <c r="C78" s="85">
        <v>404257.0589740586</v>
      </c>
      <c r="D78" s="85">
        <v>403322.31760101893</v>
      </c>
      <c r="E78" s="85">
        <v>488822.13166813407</v>
      </c>
      <c r="F78" s="85">
        <v>404931.62668453844</v>
      </c>
    </row>
    <row r="79" spans="1:6" x14ac:dyDescent="0.25">
      <c r="A79" s="89" t="s">
        <v>160</v>
      </c>
      <c r="B79" s="90">
        <v>-288229.95813049586</v>
      </c>
      <c r="C79" s="90">
        <v>-85117.839537423919</v>
      </c>
      <c r="D79" s="90">
        <v>-89951.362645679896</v>
      </c>
      <c r="E79" s="90">
        <v>-53847.240113371859</v>
      </c>
      <c r="F79" s="90">
        <v>-59313.515834020283</v>
      </c>
    </row>
    <row r="80" spans="1:6" x14ac:dyDescent="0.25">
      <c r="A80" s="83" t="s">
        <v>161</v>
      </c>
      <c r="B80" s="85">
        <v>1413103.176797254</v>
      </c>
      <c r="C80" s="85">
        <v>319139.21943663468</v>
      </c>
      <c r="D80" s="85">
        <v>313370.95495533902</v>
      </c>
      <c r="E80" s="85">
        <v>434974.8915547622</v>
      </c>
      <c r="F80" s="85">
        <v>345618.11085051816</v>
      </c>
    </row>
    <row r="81" spans="1:6" x14ac:dyDescent="0.25">
      <c r="A81" s="89" t="s">
        <v>169</v>
      </c>
      <c r="B81" s="90">
        <v>-1495.5987743525939</v>
      </c>
      <c r="C81" s="90">
        <v>-2606.8110693001227</v>
      </c>
      <c r="D81" s="90">
        <v>339.82498966872583</v>
      </c>
      <c r="E81" s="90">
        <v>1258.7834791901214</v>
      </c>
      <c r="F81" s="90">
        <v>-487.39617391131776</v>
      </c>
    </row>
    <row r="82" spans="1:6" x14ac:dyDescent="0.25">
      <c r="A82" s="83" t="s">
        <v>164</v>
      </c>
      <c r="B82" s="85">
        <v>1411607.5780229014</v>
      </c>
      <c r="C82" s="85">
        <v>316532.40836733457</v>
      </c>
      <c r="D82" s="85">
        <v>313710.77994500776</v>
      </c>
      <c r="E82" s="85">
        <v>436233.67503395234</v>
      </c>
      <c r="F82" s="85">
        <v>345130.71467660682</v>
      </c>
    </row>
    <row r="83" spans="1:6" x14ac:dyDescent="0.25">
      <c r="A83" s="89" t="s">
        <v>245</v>
      </c>
      <c r="B83" s="90">
        <v>-148461.87041051337</v>
      </c>
      <c r="C83" s="90">
        <v>-32272.690079822147</v>
      </c>
      <c r="D83" s="90">
        <v>-37709.918836468307</v>
      </c>
      <c r="E83" s="90">
        <v>-39066.817175066273</v>
      </c>
      <c r="F83" s="90">
        <v>-39412.444319156581</v>
      </c>
    </row>
    <row r="84" spans="1:6" x14ac:dyDescent="0.25">
      <c r="A84" s="83" t="s">
        <v>178</v>
      </c>
      <c r="B84" s="85">
        <v>1263145.7076123881</v>
      </c>
      <c r="C84" s="85">
        <v>284259.71828751243</v>
      </c>
      <c r="D84" s="85">
        <v>276000.86110853945</v>
      </c>
      <c r="E84" s="85">
        <v>397166.85785888607</v>
      </c>
      <c r="F84" s="85">
        <v>305718.27035745024</v>
      </c>
    </row>
    <row r="85" spans="1:6" s="9" customFormat="1" ht="6" customHeight="1" x14ac:dyDescent="0.25">
      <c r="A85" s="15"/>
      <c r="B85" s="97"/>
      <c r="C85" s="97"/>
      <c r="D85" s="97"/>
      <c r="E85" s="97"/>
      <c r="F85" s="97"/>
    </row>
    <row r="86" spans="1:6" x14ac:dyDescent="0.25">
      <c r="A86" s="89" t="s">
        <v>257</v>
      </c>
      <c r="B86" s="113">
        <v>9556737.7656888124</v>
      </c>
      <c r="C86" s="113">
        <v>9556737.7656888124</v>
      </c>
      <c r="D86" s="82">
        <v>9483057.6307945233</v>
      </c>
      <c r="E86" s="82">
        <v>9318566.3811851852</v>
      </c>
      <c r="F86" s="82">
        <v>9242971.2398500834</v>
      </c>
    </row>
    <row r="87" spans="1:6" x14ac:dyDescent="0.25">
      <c r="A87" s="7"/>
    </row>
    <row r="88" spans="1:6" s="126" customFormat="1" x14ac:dyDescent="0.25">
      <c r="A88" s="144" t="s">
        <v>256</v>
      </c>
      <c r="B88" s="74" t="s">
        <v>255</v>
      </c>
      <c r="C88" s="74" t="s">
        <v>251</v>
      </c>
      <c r="D88" s="74" t="s">
        <v>252</v>
      </c>
      <c r="E88" s="74" t="s">
        <v>253</v>
      </c>
      <c r="F88" s="74" t="s">
        <v>254</v>
      </c>
    </row>
    <row r="89" spans="1:6" x14ac:dyDescent="0.25">
      <c r="A89" s="89" t="s">
        <v>180</v>
      </c>
    </row>
    <row r="90" spans="1:6" x14ac:dyDescent="0.25">
      <c r="A90" s="83" t="s">
        <v>157</v>
      </c>
      <c r="B90" s="85">
        <v>6034503.5314357663</v>
      </c>
      <c r="C90" s="85">
        <v>1498126.4062019691</v>
      </c>
      <c r="D90" s="85">
        <v>1502033.3074733377</v>
      </c>
      <c r="E90" s="85">
        <v>1517009.2141558933</v>
      </c>
      <c r="F90" s="85">
        <v>1517334.6036045656</v>
      </c>
    </row>
    <row r="91" spans="1:6" x14ac:dyDescent="0.25">
      <c r="A91" s="89" t="s">
        <v>158</v>
      </c>
      <c r="B91" s="90">
        <v>-4463060.1118133664</v>
      </c>
      <c r="C91" s="90">
        <v>-1111994.1528181627</v>
      </c>
      <c r="D91" s="90">
        <v>-1132597.5929103005</v>
      </c>
      <c r="E91" s="90">
        <v>-1067962.4930433722</v>
      </c>
      <c r="F91" s="90">
        <v>-1150505.8730415304</v>
      </c>
    </row>
    <row r="92" spans="1:6" x14ac:dyDescent="0.25">
      <c r="A92" s="83" t="s">
        <v>159</v>
      </c>
      <c r="B92" s="85">
        <v>1571443.4196223998</v>
      </c>
      <c r="C92" s="85">
        <v>386132.25338380644</v>
      </c>
      <c r="D92" s="85">
        <v>369435.71456303727</v>
      </c>
      <c r="E92" s="85">
        <v>449046.72111252113</v>
      </c>
      <c r="F92" s="85">
        <v>366828.73056303523</v>
      </c>
    </row>
    <row r="93" spans="1:6" x14ac:dyDescent="0.25">
      <c r="A93" s="89" t="s">
        <v>160</v>
      </c>
      <c r="B93" s="90">
        <v>-286359.96417049586</v>
      </c>
      <c r="C93" s="90">
        <v>-84163.058997423926</v>
      </c>
      <c r="D93" s="90">
        <v>-89862.955492346548</v>
      </c>
      <c r="E93" s="90">
        <v>-52846.71127670518</v>
      </c>
      <c r="F93" s="90">
        <v>-59487.238404020289</v>
      </c>
    </row>
    <row r="94" spans="1:6" x14ac:dyDescent="0.25">
      <c r="A94" s="83" t="s">
        <v>161</v>
      </c>
      <c r="B94" s="85">
        <v>1285083.4554519039</v>
      </c>
      <c r="C94" s="85">
        <v>301969.19438638253</v>
      </c>
      <c r="D94" s="85">
        <v>279572.75907069072</v>
      </c>
      <c r="E94" s="85">
        <v>396200.00983581593</v>
      </c>
      <c r="F94" s="85">
        <v>307341.49215901492</v>
      </c>
    </row>
    <row r="95" spans="1:6" x14ac:dyDescent="0.25">
      <c r="A95" s="89" t="s">
        <v>169</v>
      </c>
      <c r="B95" s="90">
        <v>-1495.5987743559272</v>
      </c>
      <c r="C95" s="90">
        <v>-2606.8110693001227</v>
      </c>
      <c r="D95" s="90">
        <v>339.82498966872583</v>
      </c>
      <c r="E95" s="90">
        <v>1258.7834791901214</v>
      </c>
      <c r="F95" s="90">
        <v>-487.39617391465129</v>
      </c>
    </row>
    <row r="96" spans="1:6" x14ac:dyDescent="0.25">
      <c r="A96" s="83" t="s">
        <v>164</v>
      </c>
      <c r="B96" s="85">
        <v>1283587.856677548</v>
      </c>
      <c r="C96" s="85">
        <v>299362.38331708242</v>
      </c>
      <c r="D96" s="85">
        <v>279912.58406035946</v>
      </c>
      <c r="E96" s="85">
        <v>397458.79331500607</v>
      </c>
      <c r="F96" s="85">
        <v>306854.09598510026</v>
      </c>
    </row>
    <row r="97" spans="1:6" s="9" customFormat="1" ht="6" customHeight="1" x14ac:dyDescent="0.25">
      <c r="A97" s="15"/>
      <c r="B97" s="97"/>
      <c r="C97" s="97"/>
      <c r="D97" s="97"/>
      <c r="E97" s="97"/>
      <c r="F97" s="97"/>
    </row>
    <row r="98" spans="1:6" x14ac:dyDescent="0.25">
      <c r="A98" s="89" t="s">
        <v>257</v>
      </c>
      <c r="B98" s="113">
        <v>9556737.7656888124</v>
      </c>
      <c r="C98" s="113">
        <v>9556737.7656888124</v>
      </c>
      <c r="D98" s="82">
        <v>9483057.6307945233</v>
      </c>
      <c r="E98" s="82">
        <v>9318566.3811851852</v>
      </c>
      <c r="F98" s="82">
        <v>9242971.2398500834</v>
      </c>
    </row>
    <row r="99" spans="1:6" x14ac:dyDescent="0.25">
      <c r="A99" s="89"/>
      <c r="B99" s="113"/>
      <c r="C99" s="113"/>
      <c r="D99" s="82"/>
      <c r="E99" s="82"/>
      <c r="F99" s="82"/>
    </row>
    <row r="100" spans="1:6" ht="27" customHeight="1" x14ac:dyDescent="0.25">
      <c r="A100" s="247" t="s">
        <v>250</v>
      </c>
      <c r="B100" s="247"/>
      <c r="C100" s="247"/>
      <c r="D100" s="247"/>
      <c r="E100" s="247"/>
      <c r="F100" s="247"/>
    </row>
    <row r="101" spans="1:6" x14ac:dyDescent="0.25">
      <c r="A101" s="144" t="s">
        <v>256</v>
      </c>
      <c r="B101" s="74" t="s">
        <v>255</v>
      </c>
      <c r="C101" s="74" t="s">
        <v>251</v>
      </c>
      <c r="D101" s="74" t="s">
        <v>252</v>
      </c>
      <c r="E101" s="74" t="s">
        <v>253</v>
      </c>
      <c r="F101" s="74" t="s">
        <v>254</v>
      </c>
    </row>
    <row r="102" spans="1:6" x14ac:dyDescent="0.25">
      <c r="A102" s="224" t="s">
        <v>249</v>
      </c>
      <c r="B102" s="225">
        <v>20442.14906516</v>
      </c>
      <c r="C102" s="225">
        <v>15102.665029570004</v>
      </c>
      <c r="D102" s="225">
        <v>3911.7229518199974</v>
      </c>
      <c r="E102" s="225">
        <v>291.93545611999923</v>
      </c>
      <c r="F102" s="225">
        <v>1135.8256276500001</v>
      </c>
    </row>
    <row r="103" spans="1:6" x14ac:dyDescent="0.25">
      <c r="A103" s="6"/>
    </row>
    <row r="104" spans="1:6" s="126" customFormat="1" x14ac:dyDescent="0.25">
      <c r="A104" s="144" t="s">
        <v>256</v>
      </c>
      <c r="B104" s="74" t="s">
        <v>255</v>
      </c>
      <c r="C104" s="74" t="s">
        <v>251</v>
      </c>
      <c r="D104" s="74" t="s">
        <v>252</v>
      </c>
      <c r="E104" s="74" t="s">
        <v>253</v>
      </c>
      <c r="F104" s="74" t="s">
        <v>254</v>
      </c>
    </row>
    <row r="105" spans="1:6" x14ac:dyDescent="0.25">
      <c r="A105" s="89" t="s">
        <v>181</v>
      </c>
    </row>
    <row r="106" spans="1:6" x14ac:dyDescent="0.25">
      <c r="A106" s="75" t="s">
        <v>157</v>
      </c>
      <c r="B106" s="85">
        <v>2791928.5839985688</v>
      </c>
      <c r="C106" s="85">
        <v>721869.81722141337</v>
      </c>
      <c r="D106" s="85">
        <v>659523.97941278259</v>
      </c>
      <c r="E106" s="85">
        <v>697546.30434719019</v>
      </c>
      <c r="F106" s="85">
        <v>712988.48301718279</v>
      </c>
    </row>
    <row r="107" spans="1:6" x14ac:dyDescent="0.25">
      <c r="A107" s="66" t="s">
        <v>158</v>
      </c>
      <c r="B107" s="90">
        <v>-1797335.9931857057</v>
      </c>
      <c r="C107" s="90">
        <v>-440242.28419063415</v>
      </c>
      <c r="D107" s="90">
        <v>-438622.80401125411</v>
      </c>
      <c r="E107" s="90">
        <v>-438195.23166698834</v>
      </c>
      <c r="F107" s="90">
        <v>-480275.67331682955</v>
      </c>
    </row>
    <row r="108" spans="1:6" x14ac:dyDescent="0.25">
      <c r="A108" s="75" t="s">
        <v>159</v>
      </c>
      <c r="B108" s="85">
        <v>994592.59081286308</v>
      </c>
      <c r="C108" s="85">
        <v>281627.53303077922</v>
      </c>
      <c r="D108" s="85">
        <v>220901.17540152848</v>
      </c>
      <c r="E108" s="85">
        <v>259351.07268020185</v>
      </c>
      <c r="F108" s="85">
        <v>232712.80970035325</v>
      </c>
    </row>
    <row r="109" spans="1:6" x14ac:dyDescent="0.25">
      <c r="A109" s="66" t="s">
        <v>160</v>
      </c>
      <c r="B109" s="90">
        <v>-592401.54969492729</v>
      </c>
      <c r="C109" s="90">
        <v>-164157.85760115748</v>
      </c>
      <c r="D109" s="90">
        <v>-131368.0330522072</v>
      </c>
      <c r="E109" s="90">
        <v>-127486.35378624384</v>
      </c>
      <c r="F109" s="90">
        <v>-169389.30525531902</v>
      </c>
    </row>
    <row r="110" spans="1:6" x14ac:dyDescent="0.25">
      <c r="A110" s="75" t="s">
        <v>161</v>
      </c>
      <c r="B110" s="85">
        <v>402191.04111793579</v>
      </c>
      <c r="C110" s="85">
        <v>117469.67542962174</v>
      </c>
      <c r="D110" s="85">
        <v>89533.142349321279</v>
      </c>
      <c r="E110" s="85">
        <v>131864.71889395802</v>
      </c>
      <c r="F110" s="85">
        <v>63323.504445034225</v>
      </c>
    </row>
    <row r="111" spans="1:6" x14ac:dyDescent="0.25">
      <c r="A111" s="89" t="s">
        <v>169</v>
      </c>
      <c r="B111" s="90">
        <v>-3271.5270887071083</v>
      </c>
      <c r="C111" s="90">
        <v>-1833.0312770572145</v>
      </c>
      <c r="D111" s="90">
        <v>-34.217102290067892</v>
      </c>
      <c r="E111" s="90">
        <v>-1429.2787093598256</v>
      </c>
      <c r="F111" s="90">
        <v>25</v>
      </c>
    </row>
    <row r="112" spans="1:6" x14ac:dyDescent="0.25">
      <c r="A112" s="75" t="s">
        <v>182</v>
      </c>
      <c r="B112" s="85">
        <v>398919.51402922871</v>
      </c>
      <c r="C112" s="85">
        <v>115636.64415256452</v>
      </c>
      <c r="D112" s="85">
        <v>89498.925247031206</v>
      </c>
      <c r="E112" s="85">
        <v>130435.44018459819</v>
      </c>
      <c r="F112" s="85">
        <v>63348.504445034225</v>
      </c>
    </row>
    <row r="113" spans="1:6" x14ac:dyDescent="0.25">
      <c r="A113" s="89" t="s">
        <v>245</v>
      </c>
      <c r="B113" s="90">
        <v>-42917.724184762221</v>
      </c>
      <c r="C113" s="90">
        <v>-10564.47673155737</v>
      </c>
      <c r="D113" s="90">
        <v>-9982.3445527672302</v>
      </c>
      <c r="E113" s="90">
        <v>-10349.588912078761</v>
      </c>
      <c r="F113" s="90">
        <v>-12021.313988358248</v>
      </c>
    </row>
    <row r="114" spans="1:6" x14ac:dyDescent="0.25">
      <c r="A114" s="75" t="s">
        <v>183</v>
      </c>
      <c r="B114" s="85">
        <v>356001.78984446649</v>
      </c>
      <c r="C114" s="85">
        <v>105072.16742100715</v>
      </c>
      <c r="D114" s="85">
        <v>79516.580694263976</v>
      </c>
      <c r="E114" s="85">
        <v>120085.85127251943</v>
      </c>
      <c r="F114" s="85">
        <v>51327.190456675977</v>
      </c>
    </row>
    <row r="115" spans="1:6" s="9" customFormat="1" ht="6" customHeight="1" x14ac:dyDescent="0.25">
      <c r="A115" s="15"/>
      <c r="B115" s="97"/>
      <c r="C115" s="97"/>
      <c r="D115" s="97"/>
      <c r="E115" s="97"/>
      <c r="F115" s="97"/>
    </row>
    <row r="116" spans="1:6" x14ac:dyDescent="0.25">
      <c r="A116" s="89" t="s">
        <v>257</v>
      </c>
      <c r="B116" s="113">
        <v>5482411.469191106</v>
      </c>
      <c r="C116" s="113">
        <v>5482411.469191106</v>
      </c>
      <c r="D116" s="82">
        <v>5492883.7166502532</v>
      </c>
      <c r="E116" s="82">
        <v>5478934.4067729022</v>
      </c>
      <c r="F116" s="82">
        <v>5448276.0428148583</v>
      </c>
    </row>
    <row r="117" spans="1:6" x14ac:dyDescent="0.25">
      <c r="A117" s="7"/>
    </row>
    <row r="118" spans="1:6" s="126" customFormat="1" x14ac:dyDescent="0.25">
      <c r="A118" s="144" t="s">
        <v>256</v>
      </c>
      <c r="B118" s="74" t="s">
        <v>255</v>
      </c>
      <c r="C118" s="74" t="s">
        <v>251</v>
      </c>
      <c r="D118" s="74" t="s">
        <v>252</v>
      </c>
      <c r="E118" s="74" t="s">
        <v>253</v>
      </c>
      <c r="F118" s="74" t="s">
        <v>254</v>
      </c>
    </row>
    <row r="119" spans="1:6" x14ac:dyDescent="0.25">
      <c r="A119" s="89" t="s">
        <v>184</v>
      </c>
    </row>
    <row r="120" spans="1:6" x14ac:dyDescent="0.25">
      <c r="A120" s="75" t="s">
        <v>157</v>
      </c>
      <c r="B120" s="85">
        <v>2704289.4584818208</v>
      </c>
      <c r="C120" s="85">
        <v>700355.39123409695</v>
      </c>
      <c r="D120" s="85">
        <v>637920.47295111127</v>
      </c>
      <c r="E120" s="85">
        <v>675272.81324049749</v>
      </c>
      <c r="F120" s="85">
        <v>690740.78105611494</v>
      </c>
    </row>
    <row r="121" spans="1:6" x14ac:dyDescent="0.25">
      <c r="A121" s="66" t="s">
        <v>158</v>
      </c>
      <c r="B121" s="90">
        <v>-1752209.1270079268</v>
      </c>
      <c r="C121" s="90">
        <v>-428552.56194433093</v>
      </c>
      <c r="D121" s="90">
        <v>-426930.99578328279</v>
      </c>
      <c r="E121" s="90">
        <v>-426892.04732504941</v>
      </c>
      <c r="F121" s="90">
        <v>-469833.52195526339</v>
      </c>
    </row>
    <row r="122" spans="1:6" x14ac:dyDescent="0.25">
      <c r="A122" s="75" t="s">
        <v>159</v>
      </c>
      <c r="B122" s="85">
        <v>952080.33147389395</v>
      </c>
      <c r="C122" s="85">
        <v>271802.82928976603</v>
      </c>
      <c r="D122" s="85">
        <v>210989.47716782847</v>
      </c>
      <c r="E122" s="85">
        <v>248380.76591544808</v>
      </c>
      <c r="F122" s="85">
        <v>220907.25910085154</v>
      </c>
    </row>
    <row r="123" spans="1:6" x14ac:dyDescent="0.25">
      <c r="A123" s="66" t="s">
        <v>160</v>
      </c>
      <c r="B123" s="90">
        <v>-592807.01454072038</v>
      </c>
      <c r="C123" s="90">
        <v>-164897.63059170166</v>
      </c>
      <c r="D123" s="90">
        <v>-131438.67937127443</v>
      </c>
      <c r="E123" s="90">
        <v>-126865.63593356882</v>
      </c>
      <c r="F123" s="90">
        <v>-169605.06864417557</v>
      </c>
    </row>
    <row r="124" spans="1:6" x14ac:dyDescent="0.25">
      <c r="A124" s="75" t="s">
        <v>161</v>
      </c>
      <c r="B124" s="85">
        <v>359273.31693317357</v>
      </c>
      <c r="C124" s="85">
        <v>106905.19869806437</v>
      </c>
      <c r="D124" s="85">
        <v>79550.797796554049</v>
      </c>
      <c r="E124" s="85">
        <v>121515.12998187926</v>
      </c>
      <c r="F124" s="85">
        <v>51302.190456675977</v>
      </c>
    </row>
    <row r="125" spans="1:6" x14ac:dyDescent="0.25">
      <c r="A125" s="89" t="s">
        <v>169</v>
      </c>
      <c r="B125" s="90">
        <v>-3271.5270887071083</v>
      </c>
      <c r="C125" s="90">
        <v>-1833.0312770572145</v>
      </c>
      <c r="D125" s="90">
        <v>-34.217102290067892</v>
      </c>
      <c r="E125" s="90">
        <v>-1429.2787093598256</v>
      </c>
      <c r="F125" s="90">
        <v>25</v>
      </c>
    </row>
    <row r="126" spans="1:6" x14ac:dyDescent="0.25">
      <c r="A126" s="75" t="s">
        <v>164</v>
      </c>
      <c r="B126" s="85">
        <v>356001.78984446649</v>
      </c>
      <c r="C126" s="85">
        <v>105072.16742100715</v>
      </c>
      <c r="D126" s="85">
        <v>79516.580694263976</v>
      </c>
      <c r="E126" s="85">
        <v>120085.85127251943</v>
      </c>
      <c r="F126" s="85">
        <v>51327.190456675977</v>
      </c>
    </row>
    <row r="127" spans="1:6" s="9" customFormat="1" ht="6" customHeight="1" x14ac:dyDescent="0.25">
      <c r="A127" s="15"/>
      <c r="B127" s="97"/>
      <c r="C127" s="97"/>
      <c r="D127" s="97"/>
      <c r="E127" s="97"/>
      <c r="F127" s="97"/>
    </row>
    <row r="128" spans="1:6" x14ac:dyDescent="0.25">
      <c r="A128" s="89" t="s">
        <v>257</v>
      </c>
      <c r="B128" s="113">
        <v>5482411.469191106</v>
      </c>
      <c r="C128" s="113">
        <v>5482411.469191106</v>
      </c>
      <c r="D128" s="82">
        <v>5492883.7166502532</v>
      </c>
      <c r="E128" s="82">
        <v>5478934.4067729022</v>
      </c>
      <c r="F128" s="82">
        <v>5448276.0428148583</v>
      </c>
    </row>
    <row r="129" spans="1:6" x14ac:dyDescent="0.25">
      <c r="A129" s="7"/>
    </row>
    <row r="130" spans="1:6" s="126" customFormat="1" x14ac:dyDescent="0.25">
      <c r="A130" s="144" t="s">
        <v>256</v>
      </c>
      <c r="B130" s="74" t="s">
        <v>255</v>
      </c>
      <c r="C130" s="74" t="s">
        <v>251</v>
      </c>
      <c r="D130" s="74" t="s">
        <v>252</v>
      </c>
      <c r="E130" s="74" t="s">
        <v>253</v>
      </c>
      <c r="F130" s="74" t="s">
        <v>254</v>
      </c>
    </row>
    <row r="131" spans="1:6" x14ac:dyDescent="0.25">
      <c r="A131" s="89" t="s">
        <v>185</v>
      </c>
    </row>
    <row r="132" spans="1:6" x14ac:dyDescent="0.25">
      <c r="A132" s="75" t="s">
        <v>157</v>
      </c>
      <c r="B132" s="85">
        <v>3594999.083069528</v>
      </c>
      <c r="C132" s="85">
        <v>856846.80601977289</v>
      </c>
      <c r="D132" s="85">
        <v>887083.36334230867</v>
      </c>
      <c r="E132" s="85">
        <v>916933.29357374378</v>
      </c>
      <c r="F132" s="85">
        <v>934135.62013370264</v>
      </c>
    </row>
    <row r="133" spans="1:6" x14ac:dyDescent="0.25">
      <c r="A133" s="66" t="s">
        <v>158</v>
      </c>
      <c r="B133" s="90">
        <v>-2520947.7129101339</v>
      </c>
      <c r="C133" s="90">
        <v>-570640.89876566513</v>
      </c>
      <c r="D133" s="90">
        <v>-562656.58359580452</v>
      </c>
      <c r="E133" s="90">
        <v>-552277.89070102922</v>
      </c>
      <c r="F133" s="90">
        <v>-835372.33984763548</v>
      </c>
    </row>
    <row r="134" spans="1:6" x14ac:dyDescent="0.25">
      <c r="A134" s="75" t="s">
        <v>159</v>
      </c>
      <c r="B134" s="85">
        <v>1074051.3701593941</v>
      </c>
      <c r="C134" s="85">
        <v>286205.90725410776</v>
      </c>
      <c r="D134" s="85">
        <v>324426.77974650415</v>
      </c>
      <c r="E134" s="85">
        <v>364655.40287271456</v>
      </c>
      <c r="F134" s="85">
        <v>98763.280286067165</v>
      </c>
    </row>
    <row r="135" spans="1:6" x14ac:dyDescent="0.25">
      <c r="A135" s="66" t="s">
        <v>160</v>
      </c>
      <c r="B135" s="90">
        <v>-42893.659323927226</v>
      </c>
      <c r="C135" s="90">
        <v>-43046.18341141846</v>
      </c>
      <c r="D135" s="90">
        <v>3913.2163345679373</v>
      </c>
      <c r="E135" s="90">
        <v>1948.0828721880052</v>
      </c>
      <c r="F135" s="90">
        <v>-5708.7751192647193</v>
      </c>
    </row>
    <row r="136" spans="1:6" x14ac:dyDescent="0.25">
      <c r="A136" s="75" t="s">
        <v>161</v>
      </c>
      <c r="B136" s="85">
        <v>1031157.7108354669</v>
      </c>
      <c r="C136" s="85">
        <v>243159.7238426893</v>
      </c>
      <c r="D136" s="85">
        <v>328339.99608107208</v>
      </c>
      <c r="E136" s="85">
        <v>366603.48574490257</v>
      </c>
      <c r="F136" s="85">
        <v>93054.505166802439</v>
      </c>
    </row>
    <row r="137" spans="1:6" x14ac:dyDescent="0.25">
      <c r="A137" s="89" t="s">
        <v>246</v>
      </c>
      <c r="B137" s="90">
        <v>9683.3800866908568</v>
      </c>
      <c r="C137" s="90">
        <v>3679.8601773312284</v>
      </c>
      <c r="D137" s="90">
        <v>7791.9462589651721</v>
      </c>
      <c r="E137" s="90">
        <v>1039.8622196075214</v>
      </c>
      <c r="F137" s="90">
        <v>-2828.2885692130653</v>
      </c>
    </row>
    <row r="138" spans="1:6" x14ac:dyDescent="0.25">
      <c r="A138" s="66" t="s">
        <v>163</v>
      </c>
      <c r="B138" s="90">
        <v>8408.8161899999996</v>
      </c>
      <c r="C138" s="90">
        <v>6634.6998599999997</v>
      </c>
      <c r="D138" s="90">
        <v>-5.4824199999999621</v>
      </c>
      <c r="E138" s="90">
        <v>408.68482000000046</v>
      </c>
      <c r="F138" s="90">
        <v>1370.9139299999997</v>
      </c>
    </row>
    <row r="139" spans="1:6" x14ac:dyDescent="0.25">
      <c r="A139" s="75" t="s">
        <v>164</v>
      </c>
      <c r="B139" s="85">
        <v>1049249.9071121577</v>
      </c>
      <c r="C139" s="85">
        <v>253474.28388002052</v>
      </c>
      <c r="D139" s="85">
        <v>336126.45992003725</v>
      </c>
      <c r="E139" s="85">
        <v>368052.03278451011</v>
      </c>
      <c r="F139" s="85">
        <v>91597.130527589368</v>
      </c>
    </row>
    <row r="140" spans="1:6" x14ac:dyDescent="0.25">
      <c r="A140" s="89" t="s">
        <v>245</v>
      </c>
      <c r="B140" s="90">
        <v>-69724.893302833545</v>
      </c>
      <c r="C140" s="90">
        <v>-15330.45978950939</v>
      </c>
      <c r="D140" s="90">
        <v>-18838.268798932259</v>
      </c>
      <c r="E140" s="90">
        <v>-22977.091606230184</v>
      </c>
      <c r="F140" s="90">
        <v>-12579.073108160679</v>
      </c>
    </row>
    <row r="141" spans="1:6" x14ac:dyDescent="0.25">
      <c r="A141" s="75" t="s">
        <v>186</v>
      </c>
      <c r="B141" s="85">
        <v>979525.01380932413</v>
      </c>
      <c r="C141" s="85">
        <v>238143.82409051113</v>
      </c>
      <c r="D141" s="85">
        <v>317288.19112110499</v>
      </c>
      <c r="E141" s="85">
        <v>345074.94117827993</v>
      </c>
      <c r="F141" s="85">
        <v>79018.057419428689</v>
      </c>
    </row>
    <row r="142" spans="1:6" s="9" customFormat="1" ht="6" customHeight="1" x14ac:dyDescent="0.25">
      <c r="A142" s="15"/>
      <c r="B142" s="97"/>
      <c r="C142" s="97"/>
      <c r="D142" s="97"/>
      <c r="E142" s="97"/>
      <c r="F142" s="97"/>
    </row>
    <row r="143" spans="1:6" x14ac:dyDescent="0.25">
      <c r="A143" s="89" t="s">
        <v>257</v>
      </c>
      <c r="B143" s="113">
        <v>5739638.2615600908</v>
      </c>
      <c r="C143" s="113">
        <v>5739638.2615600908</v>
      </c>
      <c r="D143" s="82">
        <v>5705839.8283796581</v>
      </c>
      <c r="E143" s="82">
        <v>5593018.8192531979</v>
      </c>
      <c r="F143" s="82">
        <v>5559557.650787022</v>
      </c>
    </row>
    <row r="144" spans="1:6" x14ac:dyDescent="0.25">
      <c r="A144" s="7"/>
    </row>
    <row r="145" spans="1:6" s="126" customFormat="1" x14ac:dyDescent="0.25">
      <c r="A145" s="144" t="s">
        <v>256</v>
      </c>
      <c r="B145" s="74" t="s">
        <v>255</v>
      </c>
      <c r="C145" s="74" t="s">
        <v>251</v>
      </c>
      <c r="D145" s="74" t="s">
        <v>252</v>
      </c>
      <c r="E145" s="74" t="s">
        <v>253</v>
      </c>
      <c r="F145" s="74" t="s">
        <v>254</v>
      </c>
    </row>
    <row r="146" spans="1:6" x14ac:dyDescent="0.25">
      <c r="A146" s="89" t="s">
        <v>187</v>
      </c>
    </row>
    <row r="147" spans="1:6" x14ac:dyDescent="0.25">
      <c r="A147" s="75" t="s">
        <v>157</v>
      </c>
      <c r="B147" s="85">
        <v>3421687.4530758569</v>
      </c>
      <c r="C147" s="85">
        <v>817301.8311556254</v>
      </c>
      <c r="D147" s="85">
        <v>844602.26640910632</v>
      </c>
      <c r="E147" s="85">
        <v>872290.13309492217</v>
      </c>
      <c r="F147" s="85">
        <v>887493.22241620324</v>
      </c>
    </row>
    <row r="148" spans="1:6" x14ac:dyDescent="0.25">
      <c r="A148" s="66" t="s">
        <v>158</v>
      </c>
      <c r="B148" s="90">
        <v>-2417831.3691292964</v>
      </c>
      <c r="C148" s="90">
        <v>-547295.16746436036</v>
      </c>
      <c r="D148" s="90">
        <v>-539202.67272488051</v>
      </c>
      <c r="E148" s="90">
        <v>-528548.89886175841</v>
      </c>
      <c r="F148" s="90">
        <v>-802784.63007829676</v>
      </c>
    </row>
    <row r="149" spans="1:6" x14ac:dyDescent="0.25">
      <c r="A149" s="75" t="s">
        <v>159</v>
      </c>
      <c r="B149" s="85">
        <v>1003856.0839465605</v>
      </c>
      <c r="C149" s="85">
        <v>270006.66369126504</v>
      </c>
      <c r="D149" s="85">
        <v>305399.59368422581</v>
      </c>
      <c r="E149" s="85">
        <v>343741.23423316376</v>
      </c>
      <c r="F149" s="85">
        <v>84708.592337906477</v>
      </c>
    </row>
    <row r="150" spans="1:6" x14ac:dyDescent="0.25">
      <c r="A150" s="66" t="s">
        <v>160</v>
      </c>
      <c r="B150" s="90">
        <v>-42441.1509405939</v>
      </c>
      <c r="C150" s="90">
        <v>-42186.384448085126</v>
      </c>
      <c r="D150" s="90">
        <v>4095.061587914005</v>
      </c>
      <c r="E150" s="90">
        <v>-114.83374782472947</v>
      </c>
      <c r="F150" s="90">
        <v>-4234.9943325980539</v>
      </c>
    </row>
    <row r="151" spans="1:6" x14ac:dyDescent="0.25">
      <c r="A151" s="75" t="s">
        <v>161</v>
      </c>
      <c r="B151" s="85">
        <v>961414.9330059666</v>
      </c>
      <c r="C151" s="85">
        <v>227820.27924317992</v>
      </c>
      <c r="D151" s="85">
        <v>309494.65527213982</v>
      </c>
      <c r="E151" s="85">
        <v>343626.40048533905</v>
      </c>
      <c r="F151" s="85">
        <v>80473.59800530842</v>
      </c>
    </row>
    <row r="152" spans="1:6" x14ac:dyDescent="0.25">
      <c r="A152" s="89" t="s">
        <v>246</v>
      </c>
      <c r="B152" s="90">
        <v>9683.3800866908568</v>
      </c>
      <c r="C152" s="90">
        <v>3679.8601773312284</v>
      </c>
      <c r="D152" s="90">
        <v>7791.9462589651721</v>
      </c>
      <c r="E152" s="90">
        <v>1039.8622196075214</v>
      </c>
      <c r="F152" s="90">
        <v>-2828.2885692130653</v>
      </c>
    </row>
    <row r="153" spans="1:6" x14ac:dyDescent="0.25">
      <c r="A153" s="66" t="s">
        <v>163</v>
      </c>
      <c r="B153" s="90">
        <v>8426.7007166666663</v>
      </c>
      <c r="C153" s="90">
        <v>6643.6846699999996</v>
      </c>
      <c r="D153" s="90">
        <v>1.5895900000000438</v>
      </c>
      <c r="E153" s="90">
        <v>408.67847333333378</v>
      </c>
      <c r="F153" s="90">
        <v>1372.747983333333</v>
      </c>
    </row>
    <row r="154" spans="1:6" x14ac:dyDescent="0.25">
      <c r="A154" s="75" t="s">
        <v>164</v>
      </c>
      <c r="B154" s="85">
        <v>979525.01380932413</v>
      </c>
      <c r="C154" s="85">
        <v>238143.82409051113</v>
      </c>
      <c r="D154" s="85">
        <v>317288.19112110499</v>
      </c>
      <c r="E154" s="85">
        <v>345074.94117827993</v>
      </c>
      <c r="F154" s="85">
        <v>79018.057419428689</v>
      </c>
    </row>
    <row r="155" spans="1:6" s="9" customFormat="1" ht="6" customHeight="1" x14ac:dyDescent="0.25">
      <c r="A155" s="15"/>
      <c r="B155" s="97"/>
      <c r="C155" s="97"/>
      <c r="D155" s="97"/>
      <c r="E155" s="97"/>
      <c r="F155" s="97"/>
    </row>
    <row r="156" spans="1:6" x14ac:dyDescent="0.25">
      <c r="A156" s="89" t="s">
        <v>257</v>
      </c>
      <c r="B156" s="113">
        <v>5739638.2615600908</v>
      </c>
      <c r="C156" s="113">
        <v>5739638.2615600908</v>
      </c>
      <c r="D156" s="82">
        <v>5705839.8283796581</v>
      </c>
      <c r="E156" s="82">
        <v>5593018.8192531979</v>
      </c>
      <c r="F156" s="82">
        <v>5559557.650787022</v>
      </c>
    </row>
    <row r="157" spans="1:6" x14ac:dyDescent="0.25">
      <c r="A157" s="7"/>
    </row>
    <row r="158" spans="1:6" s="126" customFormat="1" x14ac:dyDescent="0.25">
      <c r="A158" s="144" t="s">
        <v>256</v>
      </c>
      <c r="B158" s="74" t="s">
        <v>255</v>
      </c>
      <c r="C158" s="74" t="s">
        <v>251</v>
      </c>
      <c r="D158" s="74" t="s">
        <v>252</v>
      </c>
      <c r="E158" s="74" t="s">
        <v>253</v>
      </c>
      <c r="F158" s="74" t="s">
        <v>254</v>
      </c>
    </row>
    <row r="159" spans="1:6" x14ac:dyDescent="0.25">
      <c r="A159" s="89" t="s">
        <v>188</v>
      </c>
    </row>
    <row r="160" spans="1:6" x14ac:dyDescent="0.25">
      <c r="A160" s="75" t="s">
        <v>157</v>
      </c>
      <c r="B160" s="85">
        <v>2985648.7411530195</v>
      </c>
      <c r="C160" s="85">
        <v>770865.68656390603</v>
      </c>
      <c r="D160" s="85">
        <v>755489.05153068295</v>
      </c>
      <c r="E160" s="85">
        <v>731081.01116038091</v>
      </c>
      <c r="F160" s="85">
        <v>728212.9918980496</v>
      </c>
    </row>
    <row r="161" spans="1:6" x14ac:dyDescent="0.25">
      <c r="A161" s="66" t="s">
        <v>158</v>
      </c>
      <c r="B161" s="90">
        <v>-1778776.3032189985</v>
      </c>
      <c r="C161" s="90">
        <v>-443173.80441320152</v>
      </c>
      <c r="D161" s="90">
        <v>-435321.04075059958</v>
      </c>
      <c r="E161" s="90">
        <v>-433283.50692683359</v>
      </c>
      <c r="F161" s="90">
        <v>-466997.95112836373</v>
      </c>
    </row>
    <row r="162" spans="1:6" x14ac:dyDescent="0.25">
      <c r="A162" s="75" t="s">
        <v>159</v>
      </c>
      <c r="B162" s="85">
        <v>1206872.437934021</v>
      </c>
      <c r="C162" s="85">
        <v>327691.88215070451</v>
      </c>
      <c r="D162" s="85">
        <v>320168.01078008336</v>
      </c>
      <c r="E162" s="85">
        <v>297797.50423354731</v>
      </c>
      <c r="F162" s="85">
        <v>261215.04076968587</v>
      </c>
    </row>
    <row r="163" spans="1:6" x14ac:dyDescent="0.25">
      <c r="A163" s="66" t="s">
        <v>160</v>
      </c>
      <c r="B163" s="90">
        <v>-122907.02626997532</v>
      </c>
      <c r="C163" s="90">
        <v>-29180.982289036139</v>
      </c>
      <c r="D163" s="90">
        <v>-33247.265766250341</v>
      </c>
      <c r="E163" s="90">
        <v>-24760.940477141936</v>
      </c>
      <c r="F163" s="90">
        <v>-35717.837737546899</v>
      </c>
    </row>
    <row r="164" spans="1:6" x14ac:dyDescent="0.25">
      <c r="A164" s="75" t="s">
        <v>161</v>
      </c>
      <c r="B164" s="85">
        <v>1083965.4116640456</v>
      </c>
      <c r="C164" s="85">
        <v>298510.89986166835</v>
      </c>
      <c r="D164" s="85">
        <v>286920.74501383305</v>
      </c>
      <c r="E164" s="85">
        <v>273036.56375640538</v>
      </c>
      <c r="F164" s="85">
        <v>225497.20303213899</v>
      </c>
    </row>
    <row r="165" spans="1:6" x14ac:dyDescent="0.25">
      <c r="A165" s="89" t="s">
        <v>246</v>
      </c>
      <c r="B165" s="90">
        <v>-11585.791148550346</v>
      </c>
      <c r="C165" s="90">
        <v>-3976.0765285413759</v>
      </c>
      <c r="D165" s="90">
        <v>-2701.742605393777</v>
      </c>
      <c r="E165" s="90">
        <v>-2678.6201560643922</v>
      </c>
      <c r="F165" s="90">
        <v>-2229.3518585508032</v>
      </c>
    </row>
    <row r="166" spans="1:6" x14ac:dyDescent="0.25">
      <c r="A166" s="66" t="s">
        <v>163</v>
      </c>
      <c r="B166" s="90">
        <v>-5201.1696073563371</v>
      </c>
      <c r="C166" s="90">
        <v>-4710.4199535500284</v>
      </c>
      <c r="D166" s="90">
        <v>-14.944161087305423</v>
      </c>
      <c r="E166" s="90">
        <v>196.45532440988464</v>
      </c>
      <c r="F166" s="90">
        <v>-672.26081712888731</v>
      </c>
    </row>
    <row r="167" spans="1:6" x14ac:dyDescent="0.25">
      <c r="A167" s="75" t="s">
        <v>164</v>
      </c>
      <c r="B167" s="85">
        <v>1067178.4509081389</v>
      </c>
      <c r="C167" s="85">
        <v>289824.40337957692</v>
      </c>
      <c r="D167" s="85">
        <v>284204.05824735196</v>
      </c>
      <c r="E167" s="85">
        <v>270554.39892475086</v>
      </c>
      <c r="F167" s="85">
        <v>222595.59035645929</v>
      </c>
    </row>
    <row r="168" spans="1:6" x14ac:dyDescent="0.25">
      <c r="A168" s="89" t="s">
        <v>245</v>
      </c>
      <c r="B168" s="90">
        <v>-3330.5614735933486</v>
      </c>
      <c r="C168" s="90">
        <v>-531.96075878344709</v>
      </c>
      <c r="D168" s="90">
        <v>-953.37146509427112</v>
      </c>
      <c r="E168" s="90">
        <v>-890.94401908031432</v>
      </c>
      <c r="F168" s="90">
        <v>-954.28523063476314</v>
      </c>
    </row>
    <row r="169" spans="1:6" x14ac:dyDescent="0.25">
      <c r="A169" s="75" t="s">
        <v>203</v>
      </c>
      <c r="B169" s="85">
        <v>1063847.8894345455</v>
      </c>
      <c r="C169" s="85">
        <v>289292.44262079347</v>
      </c>
      <c r="D169" s="85">
        <v>283250.68678225769</v>
      </c>
      <c r="E169" s="85">
        <v>269663.45490567054</v>
      </c>
      <c r="F169" s="85">
        <v>221641.30512582453</v>
      </c>
    </row>
    <row r="170" spans="1:6" s="9" customFormat="1" ht="6" customHeight="1" x14ac:dyDescent="0.25">
      <c r="A170" s="15"/>
      <c r="B170" s="97"/>
      <c r="C170" s="97"/>
      <c r="D170" s="97"/>
      <c r="E170" s="97"/>
      <c r="F170" s="97"/>
    </row>
    <row r="171" spans="1:6" x14ac:dyDescent="0.25">
      <c r="A171" s="89" t="s">
        <v>257</v>
      </c>
      <c r="B171" s="113">
        <v>4372984.981181128</v>
      </c>
      <c r="C171" s="113">
        <v>4372984.981181128</v>
      </c>
      <c r="D171" s="82">
        <v>4333647.7399440994</v>
      </c>
      <c r="E171" s="82">
        <v>4282323.530017985</v>
      </c>
      <c r="F171" s="82">
        <v>4169745.4342250144</v>
      </c>
    </row>
    <row r="172" spans="1:6" x14ac:dyDescent="0.25">
      <c r="A172" s="7"/>
    </row>
    <row r="173" spans="1:6" s="126" customFormat="1" x14ac:dyDescent="0.25">
      <c r="A173" s="144" t="s">
        <v>256</v>
      </c>
      <c r="B173" s="74" t="s">
        <v>255</v>
      </c>
      <c r="C173" s="74" t="s">
        <v>251</v>
      </c>
      <c r="D173" s="74" t="s">
        <v>252</v>
      </c>
      <c r="E173" s="74" t="s">
        <v>253</v>
      </c>
      <c r="F173" s="74" t="s">
        <v>254</v>
      </c>
    </row>
    <row r="174" spans="1:6" x14ac:dyDescent="0.25">
      <c r="A174" s="89" t="s">
        <v>189</v>
      </c>
    </row>
    <row r="175" spans="1:6" x14ac:dyDescent="0.25">
      <c r="A175" s="75" t="s">
        <v>157</v>
      </c>
      <c r="B175" s="85">
        <v>2971883.7926279749</v>
      </c>
      <c r="C175" s="85">
        <v>767458.77577212988</v>
      </c>
      <c r="D175" s="85">
        <v>752003.68602206442</v>
      </c>
      <c r="E175" s="85">
        <v>727660.25827393192</v>
      </c>
      <c r="F175" s="85">
        <v>724761.07255984901</v>
      </c>
    </row>
    <row r="176" spans="1:6" x14ac:dyDescent="0.25">
      <c r="A176" s="66" t="s">
        <v>158</v>
      </c>
      <c r="B176" s="90">
        <v>-1768125.3315362139</v>
      </c>
      <c r="C176" s="90">
        <v>-440238.3646508755</v>
      </c>
      <c r="D176" s="90">
        <v>-432710.39598607528</v>
      </c>
      <c r="E176" s="90">
        <v>-430737.7338784649</v>
      </c>
      <c r="F176" s="90">
        <v>-464438.83702079789</v>
      </c>
    </row>
    <row r="177" spans="1:6" x14ac:dyDescent="0.25">
      <c r="A177" s="75" t="s">
        <v>159</v>
      </c>
      <c r="B177" s="85">
        <v>1203758.461091761</v>
      </c>
      <c r="C177" s="85">
        <v>327220.41112125438</v>
      </c>
      <c r="D177" s="85">
        <v>319293.29003598914</v>
      </c>
      <c r="E177" s="85">
        <v>296922.52439546701</v>
      </c>
      <c r="F177" s="85">
        <v>260322.23553905112</v>
      </c>
    </row>
    <row r="178" spans="1:6" x14ac:dyDescent="0.25">
      <c r="A178" s="66" t="s">
        <v>160</v>
      </c>
      <c r="B178" s="90">
        <v>-123123.61090130865</v>
      </c>
      <c r="C178" s="90">
        <v>-29241.47201836947</v>
      </c>
      <c r="D178" s="90">
        <v>-33325.916487250339</v>
      </c>
      <c r="E178" s="90">
        <v>-24776.904658141939</v>
      </c>
      <c r="F178" s="90">
        <v>-35779.317737546902</v>
      </c>
    </row>
    <row r="179" spans="1:6" x14ac:dyDescent="0.25">
      <c r="A179" s="75" t="s">
        <v>161</v>
      </c>
      <c r="B179" s="85">
        <v>1080634.8501904523</v>
      </c>
      <c r="C179" s="85">
        <v>297978.93910288491</v>
      </c>
      <c r="D179" s="85">
        <v>285967.37354873877</v>
      </c>
      <c r="E179" s="85">
        <v>272145.61973732506</v>
      </c>
      <c r="F179" s="85">
        <v>224542.91780150423</v>
      </c>
    </row>
    <row r="180" spans="1:6" x14ac:dyDescent="0.25">
      <c r="A180" s="89" t="s">
        <v>246</v>
      </c>
      <c r="B180" s="90">
        <v>-11585.791148550346</v>
      </c>
      <c r="C180" s="90">
        <v>-3976.0765285413759</v>
      </c>
      <c r="D180" s="90">
        <v>-2701.742605393777</v>
      </c>
      <c r="E180" s="90">
        <v>-2678.6201560643922</v>
      </c>
      <c r="F180" s="90">
        <v>-2229.3518585508032</v>
      </c>
    </row>
    <row r="181" spans="1:6" x14ac:dyDescent="0.25">
      <c r="A181" s="66" t="s">
        <v>163</v>
      </c>
      <c r="B181" s="90">
        <v>-5201.1696073563371</v>
      </c>
      <c r="C181" s="90">
        <v>-4710.4199535500284</v>
      </c>
      <c r="D181" s="90">
        <v>-14.944161087305423</v>
      </c>
      <c r="E181" s="90">
        <v>196.45532440988464</v>
      </c>
      <c r="F181" s="90">
        <v>-672.26081712888731</v>
      </c>
    </row>
    <row r="182" spans="1:6" x14ac:dyDescent="0.25">
      <c r="A182" s="75" t="s">
        <v>164</v>
      </c>
      <c r="B182" s="85">
        <v>1063847.8894345455</v>
      </c>
      <c r="C182" s="85">
        <v>289292.44262079347</v>
      </c>
      <c r="D182" s="85">
        <v>283250.68678225769</v>
      </c>
      <c r="E182" s="85">
        <v>269663.45490567054</v>
      </c>
      <c r="F182" s="85">
        <v>221641.30512582453</v>
      </c>
    </row>
    <row r="183" spans="1:6" s="9" customFormat="1" ht="6" customHeight="1" x14ac:dyDescent="0.25">
      <c r="A183" s="15"/>
      <c r="B183" s="97"/>
      <c r="C183" s="97"/>
      <c r="D183" s="97"/>
      <c r="E183" s="97"/>
      <c r="F183" s="97"/>
    </row>
    <row r="184" spans="1:6" x14ac:dyDescent="0.25">
      <c r="A184" s="89" t="s">
        <v>257</v>
      </c>
      <c r="B184" s="113">
        <v>4372984.981181128</v>
      </c>
      <c r="C184" s="113">
        <v>4372984.981181128</v>
      </c>
      <c r="D184" s="82">
        <v>4333647.7399440994</v>
      </c>
      <c r="E184" s="82">
        <v>4282323.530017985</v>
      </c>
      <c r="F184" s="82">
        <v>4169745.4342250144</v>
      </c>
    </row>
    <row r="185" spans="1:6" x14ac:dyDescent="0.25">
      <c r="A185" s="7"/>
    </row>
    <row r="186" spans="1:6" s="126" customFormat="1" x14ac:dyDescent="0.25">
      <c r="A186" s="144" t="s">
        <v>256</v>
      </c>
      <c r="B186" s="74" t="s">
        <v>255</v>
      </c>
      <c r="C186" s="74" t="s">
        <v>251</v>
      </c>
      <c r="D186" s="74" t="s">
        <v>252</v>
      </c>
      <c r="E186" s="74" t="s">
        <v>253</v>
      </c>
      <c r="F186" s="74" t="s">
        <v>254</v>
      </c>
    </row>
    <row r="187" spans="1:6" x14ac:dyDescent="0.25">
      <c r="A187" s="219" t="s">
        <v>207</v>
      </c>
    </row>
    <row r="188" spans="1:6" x14ac:dyDescent="0.25">
      <c r="A188" s="75" t="s">
        <v>157</v>
      </c>
      <c r="B188" s="85">
        <v>16075896.12312766</v>
      </c>
      <c r="C188" s="85">
        <v>3998934.5588840693</v>
      </c>
      <c r="D188" s="85">
        <v>4041393.1495290762</v>
      </c>
      <c r="E188" s="85">
        <v>4123375.9476741161</v>
      </c>
      <c r="F188" s="85">
        <v>3912192.4670403958</v>
      </c>
    </row>
    <row r="189" spans="1:6" x14ac:dyDescent="0.25">
      <c r="A189" s="66" t="s">
        <v>158</v>
      </c>
      <c r="B189" s="90">
        <v>-10054109.876109751</v>
      </c>
      <c r="C189" s="90">
        <v>-2626074.0702334791</v>
      </c>
      <c r="D189" s="90">
        <v>-2446412.8400600594</v>
      </c>
      <c r="E189" s="90">
        <v>-2452735.9971973891</v>
      </c>
      <c r="F189" s="90">
        <v>-2528886.9686188227</v>
      </c>
    </row>
    <row r="190" spans="1:6" x14ac:dyDescent="0.25">
      <c r="A190" s="75" t="s">
        <v>159</v>
      </c>
      <c r="B190" s="85">
        <v>6021786.2470179088</v>
      </c>
      <c r="C190" s="85">
        <v>1372860.4886505902</v>
      </c>
      <c r="D190" s="85">
        <v>1594980.3094690167</v>
      </c>
      <c r="E190" s="85">
        <v>1670639.950476727</v>
      </c>
      <c r="F190" s="85">
        <v>1383305.4984215731</v>
      </c>
    </row>
    <row r="191" spans="1:6" x14ac:dyDescent="0.25">
      <c r="A191" s="66" t="s">
        <v>160</v>
      </c>
      <c r="B191" s="90">
        <v>-1566238.0258673949</v>
      </c>
      <c r="C191" s="90">
        <v>-401020.27914326126</v>
      </c>
      <c r="D191" s="90">
        <v>-485830.68683869625</v>
      </c>
      <c r="E191" s="90">
        <v>-321770.13955600874</v>
      </c>
      <c r="F191" s="90">
        <v>-357616.9203294288</v>
      </c>
    </row>
    <row r="192" spans="1:6" x14ac:dyDescent="0.25">
      <c r="A192" s="75" t="s">
        <v>161</v>
      </c>
      <c r="B192" s="85">
        <v>4455548.2211505137</v>
      </c>
      <c r="C192" s="85">
        <v>971840.20950732892</v>
      </c>
      <c r="D192" s="85">
        <v>1109149.6226303205</v>
      </c>
      <c r="E192" s="85">
        <v>1348869.8109207181</v>
      </c>
      <c r="F192" s="85">
        <v>1025688.5780921443</v>
      </c>
    </row>
    <row r="193" spans="1:6" x14ac:dyDescent="0.25">
      <c r="A193" s="89" t="s">
        <v>246</v>
      </c>
      <c r="B193" s="90">
        <v>488907.45418208599</v>
      </c>
      <c r="C193" s="90">
        <v>131364.33650750812</v>
      </c>
      <c r="D193" s="90">
        <v>111299.10198886401</v>
      </c>
      <c r="E193" s="90">
        <v>109062.03226264653</v>
      </c>
      <c r="F193" s="90">
        <v>137181.9834230674</v>
      </c>
    </row>
    <row r="194" spans="1:6" x14ac:dyDescent="0.25">
      <c r="A194" s="66" t="s">
        <v>163</v>
      </c>
      <c r="B194" s="90">
        <v>58133.877849179167</v>
      </c>
      <c r="C194" s="90">
        <v>-2082.3851117653749</v>
      </c>
      <c r="D194" s="90">
        <v>2670.7674004475248</v>
      </c>
      <c r="E194" s="90">
        <v>-948.94973769586693</v>
      </c>
      <c r="F194" s="90">
        <v>58494.44529819287</v>
      </c>
    </row>
    <row r="195" spans="1:6" x14ac:dyDescent="0.25">
      <c r="A195" s="75" t="s">
        <v>164</v>
      </c>
      <c r="B195" s="85">
        <v>5002589.5531817786</v>
      </c>
      <c r="C195" s="85">
        <v>1101122.1609030718</v>
      </c>
      <c r="D195" s="85">
        <v>1223119.4920196321</v>
      </c>
      <c r="E195" s="85">
        <v>1456982.8934456687</v>
      </c>
      <c r="F195" s="85">
        <v>1221365.0068134046</v>
      </c>
    </row>
    <row r="196" spans="1:6" s="9" customFormat="1" ht="6" customHeight="1" x14ac:dyDescent="0.25">
      <c r="A196" s="15"/>
      <c r="B196" s="97"/>
      <c r="C196" s="97"/>
      <c r="D196" s="97"/>
      <c r="E196" s="97"/>
      <c r="F196" s="97"/>
    </row>
    <row r="197" spans="1:6" x14ac:dyDescent="0.25">
      <c r="A197" s="89" t="s">
        <v>257</v>
      </c>
      <c r="B197" s="113">
        <v>27323384.468765471</v>
      </c>
      <c r="C197" s="113">
        <v>27323384.468765471</v>
      </c>
      <c r="D197" s="82">
        <v>27131981.668781389</v>
      </c>
      <c r="E197" s="82">
        <v>27288992.059632652</v>
      </c>
      <c r="F197" s="82">
        <v>27334662.743816242</v>
      </c>
    </row>
    <row r="198" spans="1:6" x14ac:dyDescent="0.25">
      <c r="A198" s="89"/>
      <c r="B198" s="113"/>
      <c r="C198" s="113"/>
      <c r="D198" s="82"/>
      <c r="E198" s="82"/>
      <c r="F198" s="82"/>
    </row>
    <row r="199" spans="1:6" s="126" customFormat="1" x14ac:dyDescent="0.25">
      <c r="A199" s="144" t="s">
        <v>256</v>
      </c>
      <c r="B199" s="74" t="s">
        <v>255</v>
      </c>
      <c r="C199" s="74" t="s">
        <v>251</v>
      </c>
      <c r="D199" s="74" t="s">
        <v>252</v>
      </c>
      <c r="E199" s="74" t="s">
        <v>253</v>
      </c>
      <c r="F199" s="74" t="s">
        <v>254</v>
      </c>
    </row>
    <row r="200" spans="1:6" x14ac:dyDescent="0.25">
      <c r="A200" s="66" t="s">
        <v>22</v>
      </c>
      <c r="B200" s="14"/>
      <c r="C200" s="14"/>
      <c r="D200" s="14"/>
      <c r="E200" s="14"/>
      <c r="F200" s="14"/>
    </row>
    <row r="201" spans="1:6" x14ac:dyDescent="0.25">
      <c r="A201" s="75" t="s">
        <v>157</v>
      </c>
      <c r="B201" s="85">
        <v>5532854.3343323609</v>
      </c>
      <c r="C201" s="85">
        <v>1410924.8907401694</v>
      </c>
      <c r="D201" s="85">
        <v>1386856.8134510694</v>
      </c>
      <c r="E201" s="85">
        <v>1380633.7918651609</v>
      </c>
      <c r="F201" s="85">
        <v>1354438.8382759588</v>
      </c>
    </row>
    <row r="202" spans="1:6" x14ac:dyDescent="0.25">
      <c r="A202" s="66" t="s">
        <v>158</v>
      </c>
      <c r="B202" s="90">
        <v>-2764398.0516020213</v>
      </c>
      <c r="C202" s="90">
        <v>-728453.78421655833</v>
      </c>
      <c r="D202" s="90">
        <v>-638919.83194001717</v>
      </c>
      <c r="E202" s="90">
        <v>-671657.5531993031</v>
      </c>
      <c r="F202" s="90">
        <v>-725366.88224614342</v>
      </c>
    </row>
    <row r="203" spans="1:6" x14ac:dyDescent="0.25">
      <c r="A203" s="75" t="s">
        <v>159</v>
      </c>
      <c r="B203" s="85">
        <v>2768456.2827303396</v>
      </c>
      <c r="C203" s="85">
        <v>682471.10652361112</v>
      </c>
      <c r="D203" s="85">
        <v>747936.98151105223</v>
      </c>
      <c r="E203" s="85">
        <v>708976.23866585782</v>
      </c>
      <c r="F203" s="85">
        <v>629071.95602981537</v>
      </c>
    </row>
    <row r="204" spans="1:6" x14ac:dyDescent="0.25">
      <c r="A204" s="66" t="s">
        <v>160</v>
      </c>
      <c r="B204" s="90">
        <v>-1185735.1656995495</v>
      </c>
      <c r="C204" s="90">
        <v>-299449.16978230083</v>
      </c>
      <c r="D204" s="90">
        <v>-345073.31946835591</v>
      </c>
      <c r="E204" s="90">
        <v>-265476.75802074029</v>
      </c>
      <c r="F204" s="90">
        <v>-275735.91842815251</v>
      </c>
    </row>
    <row r="205" spans="1:6" x14ac:dyDescent="0.25">
      <c r="A205" s="75" t="s">
        <v>161</v>
      </c>
      <c r="B205" s="85">
        <v>1582721.1170307901</v>
      </c>
      <c r="C205" s="85">
        <v>383021.93674131029</v>
      </c>
      <c r="D205" s="85">
        <v>402863.66204269632</v>
      </c>
      <c r="E205" s="85">
        <v>443499.48064511752</v>
      </c>
      <c r="F205" s="85">
        <v>353336.03760166286</v>
      </c>
    </row>
    <row r="206" spans="1:6" x14ac:dyDescent="0.25">
      <c r="A206" s="89" t="s">
        <v>246</v>
      </c>
      <c r="B206" s="90">
        <v>61863.660390680649</v>
      </c>
      <c r="C206" s="90">
        <v>17380.042985724602</v>
      </c>
      <c r="D206" s="90">
        <v>21437.353184887408</v>
      </c>
      <c r="E206" s="90">
        <v>7908.1148480486509</v>
      </c>
      <c r="F206" s="90">
        <v>15138.149372020014</v>
      </c>
    </row>
    <row r="207" spans="1:6" x14ac:dyDescent="0.25">
      <c r="A207" s="66" t="s">
        <v>163</v>
      </c>
      <c r="B207" s="90">
        <v>1748.0169866585634</v>
      </c>
      <c r="C207" s="90">
        <v>-575.86717339618747</v>
      </c>
      <c r="D207" s="90">
        <v>-177.45616002670994</v>
      </c>
      <c r="E207" s="90">
        <v>-1629.2627799195818</v>
      </c>
      <c r="F207" s="90">
        <v>4130.6031000010425</v>
      </c>
    </row>
    <row r="208" spans="1:6" x14ac:dyDescent="0.25">
      <c r="A208" s="75" t="s">
        <v>164</v>
      </c>
      <c r="B208" s="85">
        <v>1646332.7944081293</v>
      </c>
      <c r="C208" s="85">
        <v>399826.1125536387</v>
      </c>
      <c r="D208" s="85">
        <v>424123.55906755704</v>
      </c>
      <c r="E208" s="85">
        <v>449778.33271324658</v>
      </c>
      <c r="F208" s="85">
        <v>372604.79007368389</v>
      </c>
    </row>
    <row r="209" spans="1:13" s="9" customFormat="1" ht="6" customHeight="1" x14ac:dyDescent="0.25">
      <c r="A209" s="15"/>
      <c r="B209" s="97"/>
      <c r="C209" s="97"/>
      <c r="D209" s="97"/>
      <c r="E209" s="97"/>
      <c r="F209" s="97"/>
    </row>
    <row r="210" spans="1:13" x14ac:dyDescent="0.25">
      <c r="A210" s="89" t="s">
        <v>257</v>
      </c>
      <c r="B210" s="128">
        <v>7307595.2276030695</v>
      </c>
      <c r="C210" s="128">
        <v>7307595.2276030695</v>
      </c>
      <c r="D210" s="129">
        <v>7234087.436607454</v>
      </c>
      <c r="E210" s="129">
        <v>7141419.5676013418</v>
      </c>
      <c r="F210" s="129">
        <v>7037278.0088767214</v>
      </c>
    </row>
    <row r="211" spans="1:13" x14ac:dyDescent="0.25">
      <c r="A211" s="7"/>
    </row>
    <row r="212" spans="1:13" s="126" customFormat="1" x14ac:dyDescent="0.25">
      <c r="A212" s="144" t="s">
        <v>256</v>
      </c>
      <c r="B212" s="220" t="s">
        <v>255</v>
      </c>
      <c r="C212" s="220" t="s">
        <v>251</v>
      </c>
      <c r="D212" s="220" t="s">
        <v>252</v>
      </c>
      <c r="E212" s="220" t="s">
        <v>253</v>
      </c>
      <c r="F212" s="220" t="s">
        <v>254</v>
      </c>
    </row>
    <row r="213" spans="1:13" x14ac:dyDescent="0.25">
      <c r="A213" s="89" t="s">
        <v>190</v>
      </c>
      <c r="G213" s="221"/>
      <c r="H213" s="221"/>
      <c r="I213" s="221"/>
      <c r="J213" s="221"/>
      <c r="K213" s="221"/>
      <c r="L213" s="221"/>
      <c r="M213" s="221"/>
    </row>
    <row r="214" spans="1:13" x14ac:dyDescent="0.25">
      <c r="A214" s="75" t="s">
        <v>157</v>
      </c>
      <c r="B214" s="85">
        <v>2358182.0946748247</v>
      </c>
      <c r="C214" s="85">
        <v>600285.68527615455</v>
      </c>
      <c r="D214" s="85">
        <v>562289.21994147357</v>
      </c>
      <c r="E214" s="85">
        <v>614189.50908862334</v>
      </c>
      <c r="F214" s="85">
        <v>581417.68036857329</v>
      </c>
      <c r="G214" s="221"/>
      <c r="H214" s="221"/>
      <c r="I214" s="221"/>
      <c r="J214" s="221"/>
      <c r="K214" s="221"/>
      <c r="L214" s="221"/>
      <c r="M214" s="221"/>
    </row>
    <row r="215" spans="1:13" x14ac:dyDescent="0.25">
      <c r="A215" s="66" t="s">
        <v>158</v>
      </c>
      <c r="B215" s="90">
        <v>-1605166.3390596169</v>
      </c>
      <c r="C215" s="90">
        <v>-405323.24218758091</v>
      </c>
      <c r="D215" s="90">
        <v>-381459.10828256793</v>
      </c>
      <c r="E215" s="90">
        <v>-402328.04668657552</v>
      </c>
      <c r="F215" s="90">
        <v>-416055.94190289266</v>
      </c>
      <c r="G215" s="221"/>
      <c r="H215" s="221"/>
      <c r="I215" s="221"/>
      <c r="J215" s="221"/>
      <c r="K215" s="221"/>
      <c r="L215" s="221"/>
      <c r="M215" s="221"/>
    </row>
    <row r="216" spans="1:13" x14ac:dyDescent="0.25">
      <c r="A216" s="75" t="s">
        <v>159</v>
      </c>
      <c r="B216" s="85">
        <v>753015.75561520783</v>
      </c>
      <c r="C216" s="85">
        <v>194962.44308857364</v>
      </c>
      <c r="D216" s="85">
        <v>180830.11165890563</v>
      </c>
      <c r="E216" s="85">
        <v>211861.46240204782</v>
      </c>
      <c r="F216" s="85">
        <v>165361.73846568062</v>
      </c>
      <c r="G216" s="221"/>
      <c r="H216" s="221"/>
      <c r="I216" s="221"/>
      <c r="J216" s="221"/>
      <c r="K216" s="221"/>
      <c r="L216" s="221"/>
      <c r="M216" s="221"/>
    </row>
    <row r="217" spans="1:13" x14ac:dyDescent="0.25">
      <c r="A217" s="66" t="s">
        <v>160</v>
      </c>
      <c r="B217" s="90">
        <v>-307740.83380498341</v>
      </c>
      <c r="C217" s="90">
        <v>-77795.26169834935</v>
      </c>
      <c r="D217" s="90">
        <v>-105167.29198640477</v>
      </c>
      <c r="E217" s="90">
        <v>-55051.01415919642</v>
      </c>
      <c r="F217" s="90">
        <v>-69727.265961032856</v>
      </c>
      <c r="G217" s="221"/>
      <c r="H217" s="221"/>
      <c r="I217" s="221"/>
      <c r="J217" s="221"/>
      <c r="K217" s="221"/>
      <c r="L217" s="221"/>
      <c r="M217" s="221"/>
    </row>
    <row r="218" spans="1:13" x14ac:dyDescent="0.25">
      <c r="A218" s="75" t="s">
        <v>161</v>
      </c>
      <c r="B218" s="85">
        <v>445274.92181022442</v>
      </c>
      <c r="C218" s="85">
        <v>117167.18139022429</v>
      </c>
      <c r="D218" s="85">
        <v>75662.81967250086</v>
      </c>
      <c r="E218" s="85">
        <v>156810.44824285142</v>
      </c>
      <c r="F218" s="85">
        <v>95634.472504647769</v>
      </c>
      <c r="G218" s="221"/>
      <c r="H218" s="221"/>
      <c r="I218" s="221"/>
      <c r="J218" s="221"/>
      <c r="K218" s="221"/>
      <c r="L218" s="221"/>
      <c r="M218" s="221"/>
    </row>
    <row r="219" spans="1:13" x14ac:dyDescent="0.25">
      <c r="A219" s="89" t="s">
        <v>246</v>
      </c>
      <c r="B219" s="90">
        <v>188185.92433392076</v>
      </c>
      <c r="C219" s="90">
        <v>60261.77780951219</v>
      </c>
      <c r="D219" s="90">
        <v>43290.888565478679</v>
      </c>
      <c r="E219" s="90">
        <v>43203.7477701229</v>
      </c>
      <c r="F219" s="90">
        <v>41429.510188806969</v>
      </c>
      <c r="G219" s="221"/>
      <c r="H219" s="221"/>
      <c r="I219" s="221"/>
      <c r="J219" s="221"/>
      <c r="K219" s="221"/>
      <c r="L219" s="221"/>
      <c r="M219" s="221"/>
    </row>
    <row r="220" spans="1:13" x14ac:dyDescent="0.25">
      <c r="A220" s="66" t="s">
        <v>163</v>
      </c>
      <c r="B220" s="90">
        <v>52769.49326655898</v>
      </c>
      <c r="C220" s="90">
        <v>-1374.702306211947</v>
      </c>
      <c r="D220" s="90">
        <v>242.79928961982228</v>
      </c>
      <c r="E220" s="90">
        <v>-526.68714901179919</v>
      </c>
      <c r="F220" s="90">
        <v>54428.083432162908</v>
      </c>
      <c r="G220" s="221"/>
      <c r="H220" s="221"/>
      <c r="I220" s="221"/>
      <c r="J220" s="221"/>
      <c r="K220" s="221"/>
      <c r="L220" s="221"/>
      <c r="M220" s="221"/>
    </row>
    <row r="221" spans="1:13" x14ac:dyDescent="0.25">
      <c r="A221" s="75" t="s">
        <v>164</v>
      </c>
      <c r="B221" s="85">
        <v>686230.33941070409</v>
      </c>
      <c r="C221" s="85">
        <v>176054.25689352452</v>
      </c>
      <c r="D221" s="85">
        <v>119196.50752759936</v>
      </c>
      <c r="E221" s="85">
        <v>199487.50886396252</v>
      </c>
      <c r="F221" s="85">
        <v>191492.06612561765</v>
      </c>
      <c r="G221" s="221"/>
      <c r="H221" s="221"/>
      <c r="I221" s="221"/>
      <c r="J221" s="221"/>
      <c r="K221" s="221"/>
      <c r="L221" s="221"/>
      <c r="M221" s="221"/>
    </row>
    <row r="222" spans="1:13" x14ac:dyDescent="0.25">
      <c r="A222" s="89" t="s">
        <v>245</v>
      </c>
      <c r="B222" s="90">
        <v>-2656.6836064213421</v>
      </c>
      <c r="C222" s="90">
        <v>-304.82749274731032</v>
      </c>
      <c r="D222" s="90">
        <v>-749.3245972970617</v>
      </c>
      <c r="E222" s="90">
        <v>-691.48534159886185</v>
      </c>
      <c r="F222" s="90">
        <v>-911.04617477854481</v>
      </c>
      <c r="G222" s="221"/>
      <c r="H222" s="221"/>
      <c r="I222" s="221"/>
      <c r="J222" s="221"/>
      <c r="K222" s="221"/>
      <c r="L222" s="221"/>
      <c r="M222" s="221"/>
    </row>
    <row r="223" spans="1:13" x14ac:dyDescent="0.25">
      <c r="A223" s="75" t="s">
        <v>191</v>
      </c>
      <c r="B223" s="85">
        <v>683573.65580428275</v>
      </c>
      <c r="C223" s="85">
        <v>175749.42940077721</v>
      </c>
      <c r="D223" s="85">
        <v>118447.1829303023</v>
      </c>
      <c r="E223" s="85">
        <v>198796.02352236366</v>
      </c>
      <c r="F223" s="85">
        <v>190581.01995083911</v>
      </c>
      <c r="G223" s="221"/>
      <c r="H223" s="221"/>
      <c r="I223" s="221"/>
      <c r="J223" s="221"/>
      <c r="K223" s="221"/>
      <c r="L223" s="221"/>
      <c r="M223" s="221"/>
    </row>
    <row r="224" spans="1:13" s="9" customFormat="1" ht="6" customHeight="1" x14ac:dyDescent="0.25">
      <c r="A224" s="15"/>
      <c r="B224" s="97"/>
      <c r="C224" s="97"/>
      <c r="D224" s="97"/>
      <c r="E224" s="97"/>
      <c r="F224" s="97"/>
    </row>
    <row r="225" spans="1:13" x14ac:dyDescent="0.25">
      <c r="A225" s="89" t="s">
        <v>257</v>
      </c>
      <c r="B225" s="113">
        <v>4767588.0075443862</v>
      </c>
      <c r="C225" s="113">
        <v>4767588.0075443862</v>
      </c>
      <c r="D225" s="82">
        <v>4787064.3154053204</v>
      </c>
      <c r="E225" s="82">
        <v>4822977.5780108823</v>
      </c>
      <c r="F225" s="82">
        <v>4803940.8255012119</v>
      </c>
      <c r="G225" s="221"/>
      <c r="H225" s="221"/>
      <c r="I225" s="221"/>
      <c r="J225" s="221"/>
      <c r="K225" s="221"/>
      <c r="L225" s="221"/>
      <c r="M225" s="221"/>
    </row>
    <row r="226" spans="1:13" x14ac:dyDescent="0.25">
      <c r="A226" s="7"/>
      <c r="G226" s="221"/>
      <c r="H226" s="221"/>
      <c r="I226" s="221"/>
      <c r="J226" s="221"/>
      <c r="K226" s="221"/>
      <c r="L226" s="221"/>
      <c r="M226" s="221"/>
    </row>
    <row r="227" spans="1:13" s="126" customFormat="1" x14ac:dyDescent="0.25">
      <c r="A227" s="144" t="s">
        <v>256</v>
      </c>
      <c r="B227" s="74" t="s">
        <v>255</v>
      </c>
      <c r="C227" s="74" t="s">
        <v>251</v>
      </c>
      <c r="D227" s="74" t="s">
        <v>252</v>
      </c>
      <c r="E227" s="74" t="s">
        <v>253</v>
      </c>
      <c r="F227" s="74" t="s">
        <v>254</v>
      </c>
    </row>
    <row r="228" spans="1:13" x14ac:dyDescent="0.25">
      <c r="A228" s="89" t="s">
        <v>192</v>
      </c>
    </row>
    <row r="229" spans="1:13" x14ac:dyDescent="0.25">
      <c r="A229" s="75" t="s">
        <v>157</v>
      </c>
      <c r="B229" s="85">
        <v>2350685.3282652982</v>
      </c>
      <c r="C229" s="85">
        <v>598608.12464199704</v>
      </c>
      <c r="D229" s="85">
        <v>560515.55045439152</v>
      </c>
      <c r="E229" s="85">
        <v>612170.22756788775</v>
      </c>
      <c r="F229" s="85">
        <v>579391.4256010215</v>
      </c>
    </row>
    <row r="230" spans="1:13" x14ac:dyDescent="0.25">
      <c r="A230" s="66" t="s">
        <v>158</v>
      </c>
      <c r="B230" s="90">
        <v>-1600358.3225490358</v>
      </c>
      <c r="C230" s="90">
        <v>-403967.61979002331</v>
      </c>
      <c r="D230" s="90">
        <v>-380415.4841103942</v>
      </c>
      <c r="E230" s="90">
        <v>-401050.41501463571</v>
      </c>
      <c r="F230" s="90">
        <v>-414924.80363398278</v>
      </c>
    </row>
    <row r="231" spans="1:13" x14ac:dyDescent="0.25">
      <c r="A231" s="75" t="s">
        <v>159</v>
      </c>
      <c r="B231" s="85">
        <v>750327.00571626239</v>
      </c>
      <c r="C231" s="85">
        <v>194640.50485197373</v>
      </c>
      <c r="D231" s="85">
        <v>180100.06634399731</v>
      </c>
      <c r="E231" s="85">
        <v>211119.81255325204</v>
      </c>
      <c r="F231" s="85">
        <v>164466.62196703872</v>
      </c>
    </row>
    <row r="232" spans="1:13" x14ac:dyDescent="0.25">
      <c r="A232" s="66" t="s">
        <v>160</v>
      </c>
      <c r="B232" s="90">
        <v>-307708.76751245931</v>
      </c>
      <c r="C232" s="90">
        <v>-77778.15095449677</v>
      </c>
      <c r="D232" s="90">
        <v>-105186.57126879352</v>
      </c>
      <c r="E232" s="90">
        <v>-55000.849651999466</v>
      </c>
      <c r="F232" s="90">
        <v>-69743.195637169512</v>
      </c>
    </row>
    <row r="233" spans="1:13" x14ac:dyDescent="0.25">
      <c r="A233" s="75" t="s">
        <v>161</v>
      </c>
      <c r="B233" s="85">
        <v>442618.23820380308</v>
      </c>
      <c r="C233" s="85">
        <v>116862.35389747696</v>
      </c>
      <c r="D233" s="85">
        <v>74913.495075203798</v>
      </c>
      <c r="E233" s="85">
        <v>156118.96290125255</v>
      </c>
      <c r="F233" s="85">
        <v>94723.426329869209</v>
      </c>
    </row>
    <row r="234" spans="1:13" x14ac:dyDescent="0.25">
      <c r="A234" s="89" t="s">
        <v>246</v>
      </c>
      <c r="B234" s="90">
        <v>188185.92433392076</v>
      </c>
      <c r="C234" s="90">
        <v>60261.77780951219</v>
      </c>
      <c r="D234" s="90">
        <v>43290.888565478679</v>
      </c>
      <c r="E234" s="90">
        <v>43203.7477701229</v>
      </c>
      <c r="F234" s="90">
        <v>41429.510188806969</v>
      </c>
    </row>
    <row r="235" spans="1:13" x14ac:dyDescent="0.25">
      <c r="A235" s="66" t="s">
        <v>163</v>
      </c>
      <c r="B235" s="90">
        <v>52769.49326655898</v>
      </c>
      <c r="C235" s="90">
        <v>-1374.702306211947</v>
      </c>
      <c r="D235" s="90">
        <v>242.79928961982228</v>
      </c>
      <c r="E235" s="90">
        <v>-526.68714901179919</v>
      </c>
      <c r="F235" s="90">
        <v>54428.083432162908</v>
      </c>
    </row>
    <row r="236" spans="1:13" x14ac:dyDescent="0.25">
      <c r="A236" s="75" t="s">
        <v>164</v>
      </c>
      <c r="B236" s="85">
        <v>683573.65580428275</v>
      </c>
      <c r="C236" s="85">
        <v>175749.42940077721</v>
      </c>
      <c r="D236" s="85">
        <v>118447.1829303023</v>
      </c>
      <c r="E236" s="85">
        <v>198796.02352236366</v>
      </c>
      <c r="F236" s="85">
        <v>190581.01995083911</v>
      </c>
    </row>
    <row r="237" spans="1:13" s="9" customFormat="1" ht="6" customHeight="1" x14ac:dyDescent="0.25">
      <c r="A237" s="15"/>
      <c r="B237" s="97"/>
      <c r="C237" s="97"/>
      <c r="D237" s="97"/>
      <c r="E237" s="97"/>
      <c r="F237" s="97"/>
    </row>
    <row r="238" spans="1:13" x14ac:dyDescent="0.25">
      <c r="A238" s="89" t="s">
        <v>257</v>
      </c>
      <c r="B238" s="113">
        <v>4767588.0075443862</v>
      </c>
      <c r="C238" s="113">
        <v>4767588.0075443862</v>
      </c>
      <c r="D238" s="82">
        <v>4787064.3154053204</v>
      </c>
      <c r="E238" s="82">
        <v>4822977.5780108823</v>
      </c>
      <c r="F238" s="82">
        <v>4803940.8255012119</v>
      </c>
    </row>
    <row r="239" spans="1:13" x14ac:dyDescent="0.25">
      <c r="A239" s="7"/>
    </row>
    <row r="240" spans="1:13" x14ac:dyDescent="0.25">
      <c r="A240" s="7"/>
      <c r="G240" s="221"/>
      <c r="H240" s="221"/>
      <c r="I240" s="221"/>
      <c r="J240" s="221"/>
      <c r="K240" s="221"/>
      <c r="L240" s="221"/>
      <c r="M240" s="221"/>
    </row>
    <row r="241" spans="1:13" s="126" customFormat="1" x14ac:dyDescent="0.25">
      <c r="A241" s="144" t="s">
        <v>256</v>
      </c>
      <c r="B241" s="220" t="s">
        <v>255</v>
      </c>
      <c r="C241" s="220" t="s">
        <v>251</v>
      </c>
      <c r="D241" s="220" t="s">
        <v>252</v>
      </c>
      <c r="E241" s="220" t="s">
        <v>253</v>
      </c>
      <c r="F241" s="220" t="s">
        <v>254</v>
      </c>
    </row>
    <row r="242" spans="1:13" x14ac:dyDescent="0.25">
      <c r="A242" s="89" t="s">
        <v>193</v>
      </c>
      <c r="G242" s="221"/>
      <c r="H242" s="221"/>
      <c r="I242" s="221"/>
      <c r="J242" s="221"/>
      <c r="K242" s="221"/>
      <c r="L242" s="221"/>
      <c r="M242" s="221"/>
    </row>
    <row r="243" spans="1:13" x14ac:dyDescent="0.25">
      <c r="A243" s="75" t="s">
        <v>157</v>
      </c>
      <c r="B243" s="85">
        <v>2288672.4741442269</v>
      </c>
      <c r="C243" s="85">
        <v>599288.24007046025</v>
      </c>
      <c r="D243" s="85">
        <v>578187.76281510154</v>
      </c>
      <c r="E243" s="85">
        <v>575726.83280566172</v>
      </c>
      <c r="F243" s="85">
        <v>535469.63845300314</v>
      </c>
      <c r="G243" s="221"/>
      <c r="H243" s="221"/>
      <c r="I243" s="221"/>
      <c r="J243" s="221"/>
      <c r="K243" s="221"/>
      <c r="L243" s="221"/>
      <c r="M243" s="221"/>
    </row>
    <row r="244" spans="1:13" x14ac:dyDescent="0.25">
      <c r="A244" s="66" t="s">
        <v>158</v>
      </c>
      <c r="B244" s="90">
        <v>-1681885.0749354963</v>
      </c>
      <c r="C244" s="90">
        <v>-430508.51230362314</v>
      </c>
      <c r="D244" s="90">
        <v>-430086.16781646974</v>
      </c>
      <c r="E244" s="90">
        <v>-406172.45816709072</v>
      </c>
      <c r="F244" s="90">
        <v>-415117.93664831267</v>
      </c>
      <c r="G244" s="221"/>
      <c r="H244" s="221"/>
      <c r="I244" s="221"/>
      <c r="J244" s="221"/>
      <c r="K244" s="221"/>
      <c r="L244" s="221"/>
      <c r="M244" s="221"/>
    </row>
    <row r="245" spans="1:13" x14ac:dyDescent="0.25">
      <c r="A245" s="75" t="s">
        <v>159</v>
      </c>
      <c r="B245" s="85">
        <v>606787.39920873055</v>
      </c>
      <c r="C245" s="85">
        <v>168779.72776683711</v>
      </c>
      <c r="D245" s="85">
        <v>148101.5949986318</v>
      </c>
      <c r="E245" s="85">
        <v>169554.374638571</v>
      </c>
      <c r="F245" s="85">
        <v>120351.70180469047</v>
      </c>
      <c r="G245" s="221"/>
      <c r="H245" s="221"/>
      <c r="I245" s="221"/>
      <c r="J245" s="221"/>
      <c r="K245" s="221"/>
      <c r="L245" s="221"/>
      <c r="M245" s="221"/>
    </row>
    <row r="246" spans="1:13" x14ac:dyDescent="0.25">
      <c r="A246" s="66" t="s">
        <v>160</v>
      </c>
      <c r="B246" s="90">
        <v>-69601.907905698143</v>
      </c>
      <c r="C246" s="90">
        <v>-22350.201920086787</v>
      </c>
      <c r="D246" s="90">
        <v>-34771.247000470248</v>
      </c>
      <c r="E246" s="90">
        <v>-318.06594837001103</v>
      </c>
      <c r="F246" s="90">
        <v>-12162.393036771115</v>
      </c>
      <c r="G246" s="221"/>
      <c r="H246" s="221"/>
      <c r="I246" s="221"/>
      <c r="J246" s="221"/>
      <c r="K246" s="221"/>
      <c r="L246" s="221"/>
      <c r="M246" s="221"/>
    </row>
    <row r="247" spans="1:13" x14ac:dyDescent="0.25">
      <c r="A247" s="75" t="s">
        <v>161</v>
      </c>
      <c r="B247" s="85">
        <v>537185.49130303238</v>
      </c>
      <c r="C247" s="85">
        <v>146429.52584675033</v>
      </c>
      <c r="D247" s="85">
        <v>113330.34799816155</v>
      </c>
      <c r="E247" s="85">
        <v>169236.308690201</v>
      </c>
      <c r="F247" s="85">
        <v>108189.30876791936</v>
      </c>
      <c r="G247" s="221"/>
      <c r="H247" s="221"/>
      <c r="I247" s="221"/>
      <c r="J247" s="221"/>
      <c r="K247" s="221"/>
      <c r="L247" s="221"/>
      <c r="M247" s="221"/>
    </row>
    <row r="248" spans="1:13" x14ac:dyDescent="0.25">
      <c r="A248" s="89" t="s">
        <v>246</v>
      </c>
      <c r="B248" s="90">
        <v>0</v>
      </c>
      <c r="C248" s="90">
        <v>0</v>
      </c>
      <c r="D248" s="90">
        <v>0</v>
      </c>
      <c r="E248" s="90">
        <v>0</v>
      </c>
      <c r="F248" s="90">
        <v>0</v>
      </c>
      <c r="G248" s="221"/>
      <c r="H248" s="221"/>
      <c r="I248" s="221"/>
      <c r="J248" s="221"/>
      <c r="K248" s="221"/>
      <c r="L248" s="221"/>
      <c r="M248" s="221"/>
    </row>
    <row r="249" spans="1:13" x14ac:dyDescent="0.25">
      <c r="A249" s="66" t="s">
        <v>163</v>
      </c>
      <c r="B249" s="90">
        <v>2296.0330701041967</v>
      </c>
      <c r="C249" s="90">
        <v>-122.68871527302269</v>
      </c>
      <c r="D249" s="90">
        <v>2442.2657513381273</v>
      </c>
      <c r="E249" s="90">
        <v>1.67823031968799</v>
      </c>
      <c r="F249" s="90">
        <v>-25.222196280605736</v>
      </c>
      <c r="G249" s="221"/>
      <c r="H249" s="221"/>
      <c r="I249" s="221"/>
      <c r="J249" s="221"/>
      <c r="K249" s="221"/>
      <c r="L249" s="221"/>
      <c r="M249" s="221"/>
    </row>
    <row r="250" spans="1:13" x14ac:dyDescent="0.25">
      <c r="A250" s="75" t="s">
        <v>164</v>
      </c>
      <c r="B250" s="85">
        <v>539481.52437313658</v>
      </c>
      <c r="C250" s="85">
        <v>146306.83713147731</v>
      </c>
      <c r="D250" s="85">
        <v>115772.61374949968</v>
      </c>
      <c r="E250" s="85">
        <v>169237.98692052069</v>
      </c>
      <c r="F250" s="85">
        <v>108164.08657163875</v>
      </c>
      <c r="G250" s="221"/>
      <c r="H250" s="221"/>
      <c r="I250" s="221"/>
      <c r="J250" s="221"/>
      <c r="K250" s="221"/>
      <c r="L250" s="221"/>
      <c r="M250" s="221"/>
    </row>
    <row r="251" spans="1:13" x14ac:dyDescent="0.25">
      <c r="A251" s="89" t="s">
        <v>245</v>
      </c>
      <c r="B251" s="90">
        <v>-27518.603032762185</v>
      </c>
      <c r="C251" s="90">
        <v>-7037.8346286055748</v>
      </c>
      <c r="D251" s="90">
        <v>-7730.7808868243592</v>
      </c>
      <c r="E251" s="90">
        <v>-6981.8481061514467</v>
      </c>
      <c r="F251" s="90">
        <v>-5768.1394111804548</v>
      </c>
      <c r="G251" s="221"/>
      <c r="H251" s="221"/>
      <c r="I251" s="221"/>
      <c r="J251" s="221"/>
      <c r="K251" s="221"/>
      <c r="L251" s="221"/>
      <c r="M251" s="221"/>
    </row>
    <row r="252" spans="1:13" x14ac:dyDescent="0.25">
      <c r="A252" s="75" t="s">
        <v>194</v>
      </c>
      <c r="B252" s="85">
        <v>511962.92134037439</v>
      </c>
      <c r="C252" s="85">
        <v>139269.00250287174</v>
      </c>
      <c r="D252" s="85">
        <v>108041.83286267532</v>
      </c>
      <c r="E252" s="85">
        <v>162256.13881436925</v>
      </c>
      <c r="F252" s="85">
        <v>102395.94716045829</v>
      </c>
      <c r="G252" s="221"/>
      <c r="H252" s="221"/>
      <c r="I252" s="221"/>
      <c r="J252" s="221"/>
      <c r="K252" s="221"/>
      <c r="L252" s="221"/>
      <c r="M252" s="221"/>
    </row>
    <row r="253" spans="1:13" s="9" customFormat="1" ht="6" customHeight="1" x14ac:dyDescent="0.25">
      <c r="A253" s="15"/>
      <c r="B253" s="97"/>
      <c r="C253" s="97"/>
      <c r="D253" s="97"/>
      <c r="E253" s="97"/>
      <c r="F253" s="97"/>
    </row>
    <row r="254" spans="1:13" x14ac:dyDescent="0.25">
      <c r="A254" s="89" t="s">
        <v>257</v>
      </c>
      <c r="B254" s="113">
        <v>4916897.5940455906</v>
      </c>
      <c r="C254" s="113">
        <v>4916897.5940455906</v>
      </c>
      <c r="D254" s="82">
        <v>4792591.764547063</v>
      </c>
      <c r="E254" s="82">
        <v>4962624.7644296885</v>
      </c>
      <c r="F254" s="82">
        <v>4885895.553774463</v>
      </c>
      <c r="G254" s="221"/>
      <c r="H254" s="221"/>
      <c r="I254" s="221"/>
      <c r="J254" s="221"/>
      <c r="K254" s="221"/>
      <c r="L254" s="221"/>
      <c r="M254" s="221"/>
    </row>
    <row r="255" spans="1:13" x14ac:dyDescent="0.25">
      <c r="A255" s="7"/>
      <c r="G255" s="221"/>
      <c r="H255" s="221"/>
      <c r="I255" s="221"/>
      <c r="J255" s="221"/>
      <c r="K255" s="221"/>
      <c r="L255" s="221"/>
      <c r="M255" s="221"/>
    </row>
    <row r="256" spans="1:13" s="126" customFormat="1" x14ac:dyDescent="0.25">
      <c r="A256" s="144" t="s">
        <v>256</v>
      </c>
      <c r="B256" s="74" t="s">
        <v>255</v>
      </c>
      <c r="C256" s="74" t="s">
        <v>251</v>
      </c>
      <c r="D256" s="74" t="s">
        <v>252</v>
      </c>
      <c r="E256" s="74" t="s">
        <v>253</v>
      </c>
      <c r="F256" s="74" t="s">
        <v>254</v>
      </c>
    </row>
    <row r="257" spans="1:6" x14ac:dyDescent="0.25">
      <c r="A257" s="66" t="s">
        <v>195</v>
      </c>
    </row>
    <row r="258" spans="1:6" x14ac:dyDescent="0.25">
      <c r="A258" s="75" t="s">
        <v>157</v>
      </c>
      <c r="B258" s="85">
        <v>2226417.0154629368</v>
      </c>
      <c r="C258" s="85">
        <v>581401.95514186134</v>
      </c>
      <c r="D258" s="85">
        <v>562350.35524861165</v>
      </c>
      <c r="E258" s="85">
        <v>560981.46168862295</v>
      </c>
      <c r="F258" s="85">
        <v>521683.24338384083</v>
      </c>
    </row>
    <row r="259" spans="1:6" x14ac:dyDescent="0.25">
      <c r="A259" s="66" t="s">
        <v>158</v>
      </c>
      <c r="B259" s="90">
        <v>-1647148.2192869685</v>
      </c>
      <c r="C259" s="90">
        <v>-419660.06200362981</v>
      </c>
      <c r="D259" s="90">
        <v>-421979.54113680421</v>
      </c>
      <c r="E259" s="90">
        <v>-398408.9351562034</v>
      </c>
      <c r="F259" s="90">
        <v>-407099.68099033082</v>
      </c>
    </row>
    <row r="260" spans="1:6" x14ac:dyDescent="0.25">
      <c r="A260" s="75" t="s">
        <v>159</v>
      </c>
      <c r="B260" s="85">
        <v>579268.79617596837</v>
      </c>
      <c r="C260" s="85">
        <v>161741.89313823153</v>
      </c>
      <c r="D260" s="85">
        <v>140370.81411180744</v>
      </c>
      <c r="E260" s="85">
        <v>162572.52653241955</v>
      </c>
      <c r="F260" s="85">
        <v>114583.56239351002</v>
      </c>
    </row>
    <row r="261" spans="1:6" x14ac:dyDescent="0.25">
      <c r="A261" s="66" t="s">
        <v>160</v>
      </c>
      <c r="B261" s="90">
        <v>-69601.907905698143</v>
      </c>
      <c r="C261" s="90">
        <v>-22350.201920086787</v>
      </c>
      <c r="D261" s="90">
        <v>-34771.247000470248</v>
      </c>
      <c r="E261" s="90">
        <v>-318.06594837001103</v>
      </c>
      <c r="F261" s="90">
        <v>-12162.393036771115</v>
      </c>
    </row>
    <row r="262" spans="1:6" x14ac:dyDescent="0.25">
      <c r="A262" s="75" t="s">
        <v>161</v>
      </c>
      <c r="B262" s="85">
        <v>509666.8882702702</v>
      </c>
      <c r="C262" s="85">
        <v>139391.69121814476</v>
      </c>
      <c r="D262" s="85">
        <v>105599.56711133719</v>
      </c>
      <c r="E262" s="85">
        <v>162254.46058404955</v>
      </c>
      <c r="F262" s="85">
        <v>102421.1693567389</v>
      </c>
    </row>
    <row r="263" spans="1:6" x14ac:dyDescent="0.25">
      <c r="A263" s="89" t="s">
        <v>169</v>
      </c>
      <c r="B263" s="90">
        <v>2296.0330701041967</v>
      </c>
      <c r="C263" s="90">
        <v>-122.68871527302269</v>
      </c>
      <c r="D263" s="90">
        <v>2442.2657513381273</v>
      </c>
      <c r="E263" s="90">
        <v>1.67823031968799</v>
      </c>
      <c r="F263" s="90">
        <v>-25.222196280605736</v>
      </c>
    </row>
    <row r="264" spans="1:6" x14ac:dyDescent="0.25">
      <c r="A264" s="75" t="s">
        <v>164</v>
      </c>
      <c r="B264" s="85">
        <v>511962.92134037439</v>
      </c>
      <c r="C264" s="85">
        <v>139269.00250287174</v>
      </c>
      <c r="D264" s="85">
        <v>108041.83286267532</v>
      </c>
      <c r="E264" s="85">
        <v>162256.13881436925</v>
      </c>
      <c r="F264" s="85">
        <v>102395.94716045829</v>
      </c>
    </row>
    <row r="265" spans="1:6" s="9" customFormat="1" ht="6" customHeight="1" x14ac:dyDescent="0.25">
      <c r="A265" s="15"/>
      <c r="B265" s="97"/>
      <c r="C265" s="97"/>
      <c r="D265" s="97"/>
      <c r="E265" s="97"/>
      <c r="F265" s="97"/>
    </row>
    <row r="266" spans="1:6" x14ac:dyDescent="0.25">
      <c r="A266" s="89" t="s">
        <v>257</v>
      </c>
      <c r="B266" s="113">
        <v>4916897.5940455906</v>
      </c>
      <c r="C266" s="113">
        <v>4916897.5940455906</v>
      </c>
      <c r="D266" s="82">
        <v>4792591.764547063</v>
      </c>
      <c r="E266" s="82">
        <v>4962624.7644296885</v>
      </c>
      <c r="F266" s="82">
        <v>4885895.553774463</v>
      </c>
    </row>
    <row r="267" spans="1:6" x14ac:dyDescent="0.25">
      <c r="A267" s="7"/>
    </row>
    <row r="268" spans="1:6" s="126" customFormat="1" x14ac:dyDescent="0.25">
      <c r="A268" s="144" t="s">
        <v>256</v>
      </c>
      <c r="B268" s="74" t="s">
        <v>255</v>
      </c>
      <c r="C268" s="74" t="s">
        <v>251</v>
      </c>
      <c r="D268" s="74" t="s">
        <v>252</v>
      </c>
      <c r="E268" s="74" t="s">
        <v>253</v>
      </c>
      <c r="F268" s="74" t="s">
        <v>254</v>
      </c>
    </row>
    <row r="269" spans="1:6" x14ac:dyDescent="0.25">
      <c r="A269" s="66" t="s">
        <v>197</v>
      </c>
    </row>
    <row r="270" spans="1:6" x14ac:dyDescent="0.25">
      <c r="A270" s="75" t="s">
        <v>157</v>
      </c>
      <c r="B270" s="85">
        <v>2679505.5457060398</v>
      </c>
      <c r="C270" s="85">
        <v>542034.17685228959</v>
      </c>
      <c r="D270" s="85">
        <v>740732.89592149574</v>
      </c>
      <c r="E270" s="85">
        <v>735329.22679600341</v>
      </c>
      <c r="F270" s="85">
        <v>661409.24613624997</v>
      </c>
    </row>
    <row r="271" spans="1:6" x14ac:dyDescent="0.25">
      <c r="A271" s="66" t="s">
        <v>158</v>
      </c>
      <c r="B271" s="90">
        <v>-1406053.8673528431</v>
      </c>
      <c r="C271" s="90">
        <v>-345566.88474527275</v>
      </c>
      <c r="D271" s="90">
        <v>-350686.02096827514</v>
      </c>
      <c r="E271" s="90">
        <v>-342422.43061276345</v>
      </c>
      <c r="F271" s="90">
        <v>-367378.53102653212</v>
      </c>
    </row>
    <row r="272" spans="1:6" x14ac:dyDescent="0.25">
      <c r="A272" s="75" t="s">
        <v>159</v>
      </c>
      <c r="B272" s="85">
        <v>1273451.6783531967</v>
      </c>
      <c r="C272" s="85">
        <v>196467.29210701684</v>
      </c>
      <c r="D272" s="85">
        <v>390046.8749532206</v>
      </c>
      <c r="E272" s="85">
        <v>392906.79618323996</v>
      </c>
      <c r="F272" s="85">
        <v>294030.71510971786</v>
      </c>
    </row>
    <row r="273" spans="1:6" x14ac:dyDescent="0.25">
      <c r="A273" s="89" t="s">
        <v>160</v>
      </c>
      <c r="B273" s="90">
        <v>2959.3116786493783</v>
      </c>
      <c r="C273" s="90">
        <v>1936.3421467553846</v>
      </c>
      <c r="D273" s="90">
        <v>-217.3581316792957</v>
      </c>
      <c r="E273" s="90">
        <v>1418.3926548123452</v>
      </c>
      <c r="F273" s="90">
        <v>-178.0649912390551</v>
      </c>
    </row>
    <row r="274" spans="1:6" x14ac:dyDescent="0.25">
      <c r="A274" s="75" t="s">
        <v>161</v>
      </c>
      <c r="B274" s="85">
        <v>1276410.9900318461</v>
      </c>
      <c r="C274" s="85">
        <v>198403.63425377221</v>
      </c>
      <c r="D274" s="85">
        <v>389829.5168215413</v>
      </c>
      <c r="E274" s="85">
        <v>394325.18883805233</v>
      </c>
      <c r="F274" s="85">
        <v>293852.65011847881</v>
      </c>
    </row>
    <row r="275" spans="1:6" x14ac:dyDescent="0.25">
      <c r="A275" s="89" t="s">
        <v>246</v>
      </c>
      <c r="B275" s="90">
        <v>202123.35845964533</v>
      </c>
      <c r="C275" s="90">
        <v>42626.384899909463</v>
      </c>
      <c r="D275" s="90">
        <v>38075.893886771781</v>
      </c>
      <c r="E275" s="90">
        <v>46182.251645210286</v>
      </c>
      <c r="F275" s="90">
        <v>75238.8280277538</v>
      </c>
    </row>
    <row r="276" spans="1:6" x14ac:dyDescent="0.25">
      <c r="A276" s="66" t="s">
        <v>163</v>
      </c>
      <c r="B276" s="90">
        <v>783.6754598861379</v>
      </c>
      <c r="C276" s="90">
        <v>-486.69822794069137</v>
      </c>
      <c r="D276" s="90">
        <v>1281.7614041495081</v>
      </c>
      <c r="E276" s="90">
        <v>-71.000017980776477</v>
      </c>
      <c r="F276" s="90">
        <v>59.612301658097842</v>
      </c>
    </row>
    <row r="277" spans="1:6" x14ac:dyDescent="0.25">
      <c r="A277" s="75" t="s">
        <v>164</v>
      </c>
      <c r="B277" s="85">
        <v>1479318.0239513775</v>
      </c>
      <c r="C277" s="85">
        <v>240543.32092574099</v>
      </c>
      <c r="D277" s="85">
        <v>429187.17211246258</v>
      </c>
      <c r="E277" s="85">
        <v>440436.44046528183</v>
      </c>
      <c r="F277" s="85">
        <v>369151.09044789069</v>
      </c>
    </row>
    <row r="278" spans="1:6" s="9" customFormat="1" ht="6" customHeight="1" x14ac:dyDescent="0.25">
      <c r="A278" s="15"/>
      <c r="B278" s="97"/>
      <c r="C278" s="97"/>
      <c r="D278" s="97"/>
      <c r="E278" s="97"/>
      <c r="F278" s="97"/>
    </row>
    <row r="279" spans="1:6" x14ac:dyDescent="0.25">
      <c r="A279" s="89" t="s">
        <v>257</v>
      </c>
      <c r="B279" s="113">
        <v>8385844.1252420442</v>
      </c>
      <c r="C279" s="113">
        <v>8385844.1252420442</v>
      </c>
      <c r="D279" s="82">
        <v>8399162.4566274807</v>
      </c>
      <c r="E279" s="82">
        <v>8469646.8439794797</v>
      </c>
      <c r="F279" s="82">
        <v>8744790.6324394979</v>
      </c>
    </row>
    <row r="280" spans="1:6" x14ac:dyDescent="0.25">
      <c r="A280" s="7"/>
    </row>
    <row r="281" spans="1:6" s="126" customFormat="1" x14ac:dyDescent="0.25">
      <c r="A281" s="144" t="s">
        <v>256</v>
      </c>
      <c r="B281" s="74" t="s">
        <v>255</v>
      </c>
      <c r="C281" s="74" t="s">
        <v>251</v>
      </c>
      <c r="D281" s="74" t="s">
        <v>252</v>
      </c>
      <c r="E281" s="74" t="s">
        <v>253</v>
      </c>
      <c r="F281" s="74" t="s">
        <v>254</v>
      </c>
    </row>
    <row r="282" spans="1:6" x14ac:dyDescent="0.25">
      <c r="A282" s="66" t="s">
        <v>196</v>
      </c>
    </row>
    <row r="283" spans="1:6" x14ac:dyDescent="0.25">
      <c r="A283" s="75" t="s">
        <v>157</v>
      </c>
      <c r="B283" s="85">
        <v>3286433.8993610255</v>
      </c>
      <c r="C283" s="85">
        <v>865965.41150775214</v>
      </c>
      <c r="D283" s="85">
        <v>790937.53445350809</v>
      </c>
      <c r="E283" s="85">
        <v>834261.23975644016</v>
      </c>
      <c r="F283" s="85">
        <v>795269.71364332514</v>
      </c>
    </row>
    <row r="284" spans="1:6" x14ac:dyDescent="0.25">
      <c r="A284" s="66" t="s">
        <v>158</v>
      </c>
      <c r="B284" s="90">
        <v>-2636151.4153188821</v>
      </c>
      <c r="C284" s="90">
        <v>-728425.71947799483</v>
      </c>
      <c r="D284" s="90">
        <v>-654411.96190456895</v>
      </c>
      <c r="E284" s="90">
        <v>-639196.66321448435</v>
      </c>
      <c r="F284" s="90">
        <v>-614117.07072183385</v>
      </c>
    </row>
    <row r="285" spans="1:6" x14ac:dyDescent="0.25">
      <c r="A285" s="75" t="s">
        <v>159</v>
      </c>
      <c r="B285" s="85">
        <v>650282.48404214345</v>
      </c>
      <c r="C285" s="85">
        <v>137539.69202975731</v>
      </c>
      <c r="D285" s="85">
        <v>136525.57254893915</v>
      </c>
      <c r="E285" s="85">
        <v>195064.57654195582</v>
      </c>
      <c r="F285" s="85">
        <v>181152.64292149129</v>
      </c>
    </row>
    <row r="286" spans="1:6" x14ac:dyDescent="0.25">
      <c r="A286" s="89" t="s">
        <v>160</v>
      </c>
      <c r="B286" s="90">
        <v>-6151.4964283372847</v>
      </c>
      <c r="C286" s="90">
        <v>-3379.0986331322028</v>
      </c>
      <c r="D286" s="90">
        <v>-582.19096939721703</v>
      </c>
      <c r="E286" s="90">
        <v>-2392.8585897112371</v>
      </c>
      <c r="F286" s="90">
        <v>202.6517639033724</v>
      </c>
    </row>
    <row r="287" spans="1:6" x14ac:dyDescent="0.25">
      <c r="A287" s="75" t="s">
        <v>161</v>
      </c>
      <c r="B287" s="85">
        <v>644130.98761380615</v>
      </c>
      <c r="C287" s="85">
        <v>134160.5933966251</v>
      </c>
      <c r="D287" s="85">
        <v>135943.38157954192</v>
      </c>
      <c r="E287" s="85">
        <v>192671.71795224457</v>
      </c>
      <c r="F287" s="85">
        <v>181355.29468539468</v>
      </c>
    </row>
    <row r="288" spans="1:6" x14ac:dyDescent="0.25">
      <c r="A288" s="89" t="s">
        <v>246</v>
      </c>
      <c r="B288" s="90">
        <v>36734.510997839301</v>
      </c>
      <c r="C288" s="90">
        <v>11096.130812361831</v>
      </c>
      <c r="D288" s="90">
        <v>8494.9663517261488</v>
      </c>
      <c r="E288" s="90">
        <v>11767.917999264699</v>
      </c>
      <c r="F288" s="90">
        <v>5375.4958344866263</v>
      </c>
    </row>
    <row r="289" spans="1:6" x14ac:dyDescent="0.25">
      <c r="A289" s="66" t="s">
        <v>163</v>
      </c>
      <c r="B289" s="90">
        <v>536.6590659712823</v>
      </c>
      <c r="C289" s="90">
        <v>477.57131105647341</v>
      </c>
      <c r="D289" s="90">
        <v>-1118.6028846332231</v>
      </c>
      <c r="E289" s="90">
        <v>1276.3219788966023</v>
      </c>
      <c r="F289" s="90">
        <v>-98.631339348570378</v>
      </c>
    </row>
    <row r="290" spans="1:6" x14ac:dyDescent="0.25">
      <c r="A290" s="75" t="s">
        <v>164</v>
      </c>
      <c r="B290" s="85">
        <v>681402.15767761669</v>
      </c>
      <c r="C290" s="85">
        <v>145734.29552004341</v>
      </c>
      <c r="D290" s="85">
        <v>143319.74504663484</v>
      </c>
      <c r="E290" s="85">
        <v>205715.95793040586</v>
      </c>
      <c r="F290" s="85">
        <v>186632.15918053273</v>
      </c>
    </row>
    <row r="291" spans="1:6" s="9" customFormat="1" ht="6" customHeight="1" x14ac:dyDescent="0.25">
      <c r="A291" s="15"/>
      <c r="B291" s="97"/>
      <c r="C291" s="97"/>
      <c r="D291" s="97"/>
      <c r="E291" s="97"/>
      <c r="F291" s="97"/>
    </row>
    <row r="292" spans="1:6" x14ac:dyDescent="0.25">
      <c r="A292" s="89" t="s">
        <v>257</v>
      </c>
      <c r="B292" s="113">
        <v>1945459.5143303787</v>
      </c>
      <c r="C292" s="113">
        <v>1945459.5143303787</v>
      </c>
      <c r="D292" s="82">
        <v>1919075.6955940712</v>
      </c>
      <c r="E292" s="82">
        <v>1892323.3056112595</v>
      </c>
      <c r="F292" s="82">
        <v>1862757.7232243461</v>
      </c>
    </row>
    <row r="293" spans="1:6" x14ac:dyDescent="0.25">
      <c r="A293" s="7"/>
    </row>
    <row r="294" spans="1:6" s="126" customFormat="1" x14ac:dyDescent="0.25">
      <c r="A294" s="144" t="s">
        <v>256</v>
      </c>
      <c r="B294" s="74" t="s">
        <v>255</v>
      </c>
      <c r="C294" s="74" t="s">
        <v>251</v>
      </c>
      <c r="D294" s="74" t="s">
        <v>252</v>
      </c>
      <c r="E294" s="74" t="s">
        <v>253</v>
      </c>
      <c r="F294" s="74" t="s">
        <v>254</v>
      </c>
    </row>
    <row r="295" spans="1:6" x14ac:dyDescent="0.25">
      <c r="A295" s="75" t="s">
        <v>211</v>
      </c>
    </row>
    <row r="296" spans="1:6" x14ac:dyDescent="0.25">
      <c r="A296" s="75" t="s">
        <v>157</v>
      </c>
      <c r="B296" s="85">
        <v>10829024.25402556</v>
      </c>
      <c r="C296" s="85">
        <v>2378706.4681468005</v>
      </c>
      <c r="D296" s="85">
        <v>2564888.7431569765</v>
      </c>
      <c r="E296" s="85">
        <v>2978946.1067231963</v>
      </c>
      <c r="F296" s="85">
        <v>2906482.9359985851</v>
      </c>
    </row>
    <row r="297" spans="1:6" x14ac:dyDescent="0.25">
      <c r="A297" s="66" t="s">
        <v>158</v>
      </c>
      <c r="B297" s="90">
        <v>-8163128.3329539308</v>
      </c>
      <c r="C297" s="90">
        <v>-1919097.2624821959</v>
      </c>
      <c r="D297" s="90">
        <v>-1884457.7823149993</v>
      </c>
      <c r="E297" s="90">
        <v>-1970277.6652684859</v>
      </c>
      <c r="F297" s="90">
        <v>-2389295.6228882507</v>
      </c>
    </row>
    <row r="298" spans="1:6" x14ac:dyDescent="0.25">
      <c r="A298" s="75" t="s">
        <v>159</v>
      </c>
      <c r="B298" s="85">
        <v>2665895.921071629</v>
      </c>
      <c r="C298" s="85">
        <v>459609.20566460467</v>
      </c>
      <c r="D298" s="85">
        <v>680430.96084197727</v>
      </c>
      <c r="E298" s="85">
        <v>1008668.4414547104</v>
      </c>
      <c r="F298" s="85">
        <v>517187.31311033433</v>
      </c>
    </row>
    <row r="299" spans="1:6" x14ac:dyDescent="0.25">
      <c r="A299" s="89" t="s">
        <v>160</v>
      </c>
      <c r="B299" s="90">
        <v>-43119.916753315832</v>
      </c>
      <c r="C299" s="90">
        <v>-100440.45297607251</v>
      </c>
      <c r="D299" s="90">
        <v>49321.123085803847</v>
      </c>
      <c r="E299" s="90">
        <v>-22732.426208842331</v>
      </c>
      <c r="F299" s="90">
        <v>30731.839345795146</v>
      </c>
    </row>
    <row r="300" spans="1:6" x14ac:dyDescent="0.25">
      <c r="A300" s="75" t="s">
        <v>161</v>
      </c>
      <c r="B300" s="85">
        <v>2622776.0043183132</v>
      </c>
      <c r="C300" s="85">
        <v>359168.75268853217</v>
      </c>
      <c r="D300" s="85">
        <v>729752.08392778109</v>
      </c>
      <c r="E300" s="85">
        <v>985936.01524586813</v>
      </c>
      <c r="F300" s="85">
        <v>547919.15245612944</v>
      </c>
    </row>
    <row r="301" spans="1:6" x14ac:dyDescent="0.25">
      <c r="A301" s="89" t="s">
        <v>246</v>
      </c>
      <c r="B301" s="90">
        <v>58603.549674557464</v>
      </c>
      <c r="C301" s="90">
        <v>39294.636028626715</v>
      </c>
      <c r="D301" s="90">
        <v>4161.2260031094775</v>
      </c>
      <c r="E301" s="90">
        <v>6599.2748110486255</v>
      </c>
      <c r="F301" s="90">
        <v>8548.4128317726518</v>
      </c>
    </row>
    <row r="302" spans="1:6" x14ac:dyDescent="0.25">
      <c r="A302" s="66" t="s">
        <v>163</v>
      </c>
      <c r="B302" s="90">
        <v>-144.29612086815268</v>
      </c>
      <c r="C302" s="90">
        <v>-5622.2666005693372</v>
      </c>
      <c r="D302" s="90">
        <v>377.95766523626173</v>
      </c>
      <c r="E302" s="90">
        <v>3218.2516286554405</v>
      </c>
      <c r="F302" s="90">
        <v>1881.761185809482</v>
      </c>
    </row>
    <row r="303" spans="1:6" x14ac:dyDescent="0.25">
      <c r="A303" s="75" t="s">
        <v>164</v>
      </c>
      <c r="B303" s="85">
        <v>2681235.2578720027</v>
      </c>
      <c r="C303" s="85">
        <v>392841.12211658957</v>
      </c>
      <c r="D303" s="85">
        <v>734291.26759612688</v>
      </c>
      <c r="E303" s="85">
        <v>995753.54168557224</v>
      </c>
      <c r="F303" s="85">
        <v>558349.32647371152</v>
      </c>
    </row>
    <row r="304" spans="1:6" s="9" customFormat="1" ht="6" customHeight="1" x14ac:dyDescent="0.25">
      <c r="A304" s="15"/>
      <c r="B304" s="97"/>
      <c r="C304" s="97"/>
      <c r="D304" s="97"/>
      <c r="E304" s="97"/>
      <c r="F304" s="97"/>
    </row>
    <row r="305" spans="1:6" x14ac:dyDescent="0.25">
      <c r="A305" s="89" t="s">
        <v>257</v>
      </c>
      <c r="B305" s="113">
        <v>20838912.960464809</v>
      </c>
      <c r="C305" s="113">
        <v>20838912.960464809</v>
      </c>
      <c r="D305" s="82">
        <v>20668292.113885645</v>
      </c>
      <c r="E305" s="82">
        <v>20332025.80463627</v>
      </c>
      <c r="F305" s="82">
        <v>19855230.752310839</v>
      </c>
    </row>
    <row r="306" spans="1:6" ht="13.5" customHeight="1" x14ac:dyDescent="0.25">
      <c r="A306" s="7"/>
    </row>
    <row r="307" spans="1:6" s="126" customFormat="1" x14ac:dyDescent="0.25">
      <c r="A307" s="144" t="s">
        <v>256</v>
      </c>
      <c r="B307" s="74" t="s">
        <v>255</v>
      </c>
      <c r="C307" s="74" t="s">
        <v>251</v>
      </c>
      <c r="D307" s="74" t="s">
        <v>252</v>
      </c>
      <c r="E307" s="74" t="s">
        <v>253</v>
      </c>
      <c r="F307" s="74" t="s">
        <v>254</v>
      </c>
    </row>
    <row r="308" spans="1:6" x14ac:dyDescent="0.25">
      <c r="A308" s="66" t="s">
        <v>55</v>
      </c>
    </row>
    <row r="309" spans="1:6" x14ac:dyDescent="0.25">
      <c r="A309" s="75" t="s">
        <v>157</v>
      </c>
      <c r="B309" s="85">
        <v>3923402.8582717474</v>
      </c>
      <c r="C309" s="85">
        <v>1101899.162657259</v>
      </c>
      <c r="D309" s="85">
        <v>930244.16867126699</v>
      </c>
      <c r="E309" s="85">
        <v>999497.98411669827</v>
      </c>
      <c r="F309" s="85">
        <v>891761.54282652331</v>
      </c>
    </row>
    <row r="310" spans="1:6" x14ac:dyDescent="0.25">
      <c r="A310" s="66" t="s">
        <v>158</v>
      </c>
      <c r="B310" s="90">
        <v>-2492991.8939370308</v>
      </c>
      <c r="C310" s="90">
        <v>-622112.19196851598</v>
      </c>
      <c r="D310" s="90">
        <v>-597174.54802042828</v>
      </c>
      <c r="E310" s="90">
        <v>-590708.94809065422</v>
      </c>
      <c r="F310" s="90">
        <v>-682996.20585743233</v>
      </c>
    </row>
    <row r="311" spans="1:6" x14ac:dyDescent="0.25">
      <c r="A311" s="75" t="s">
        <v>159</v>
      </c>
      <c r="B311" s="85">
        <v>1430410.9643347166</v>
      </c>
      <c r="C311" s="85">
        <v>479786.97068874305</v>
      </c>
      <c r="D311" s="85">
        <v>333069.62065083871</v>
      </c>
      <c r="E311" s="85">
        <v>408789.03602604405</v>
      </c>
      <c r="F311" s="85">
        <v>208765.33696909097</v>
      </c>
    </row>
    <row r="312" spans="1:6" x14ac:dyDescent="0.25">
      <c r="A312" s="89" t="s">
        <v>160</v>
      </c>
      <c r="B312" s="90">
        <v>-31665.779305777076</v>
      </c>
      <c r="C312" s="90">
        <v>-91228.373642305363</v>
      </c>
      <c r="D312" s="90">
        <v>46134.788326493683</v>
      </c>
      <c r="E312" s="90">
        <v>12166.14958961212</v>
      </c>
      <c r="F312" s="90">
        <v>1261.656420422456</v>
      </c>
    </row>
    <row r="313" spans="1:6" x14ac:dyDescent="0.25">
      <c r="A313" s="76" t="s">
        <v>161</v>
      </c>
      <c r="B313" s="85">
        <v>1398745.1850289395</v>
      </c>
      <c r="C313" s="85">
        <v>388558.59704643767</v>
      </c>
      <c r="D313" s="85">
        <v>379204.40897733241</v>
      </c>
      <c r="E313" s="85">
        <v>420955.1856156562</v>
      </c>
      <c r="F313" s="85">
        <v>210026.99338951343</v>
      </c>
    </row>
    <row r="314" spans="1:6" x14ac:dyDescent="0.25">
      <c r="A314" s="89" t="s">
        <v>169</v>
      </c>
      <c r="B314" s="90">
        <v>56969.44732496822</v>
      </c>
      <c r="C314" s="90">
        <v>35727.454617277501</v>
      </c>
      <c r="D314" s="90">
        <v>4989.4305366478238</v>
      </c>
      <c r="E314" s="90">
        <v>6819.9017649093394</v>
      </c>
      <c r="F314" s="90">
        <v>9432.6604061335474</v>
      </c>
    </row>
    <row r="315" spans="1:6" x14ac:dyDescent="0.25">
      <c r="A315" s="75" t="s">
        <v>164</v>
      </c>
      <c r="B315" s="85">
        <v>1455714.6323539077</v>
      </c>
      <c r="C315" s="85">
        <v>424286.05166371516</v>
      </c>
      <c r="D315" s="85">
        <v>384193.83951398026</v>
      </c>
      <c r="E315" s="85">
        <v>427775.08738056553</v>
      </c>
      <c r="F315" s="85">
        <v>219459.65379564697</v>
      </c>
    </row>
    <row r="316" spans="1:6" s="9" customFormat="1" ht="6" customHeight="1" x14ac:dyDescent="0.25">
      <c r="A316" s="15"/>
      <c r="B316" s="97"/>
      <c r="C316" s="97"/>
      <c r="D316" s="97"/>
      <c r="E316" s="97"/>
      <c r="F316" s="97"/>
    </row>
    <row r="317" spans="1:6" x14ac:dyDescent="0.25">
      <c r="A317" s="89" t="s">
        <v>257</v>
      </c>
      <c r="B317" s="113">
        <v>12178204.025867524</v>
      </c>
      <c r="C317" s="113">
        <v>12178204.025867524</v>
      </c>
      <c r="D317" s="82">
        <v>12148651.936970426</v>
      </c>
      <c r="E317" s="82">
        <v>12028631.047757111</v>
      </c>
      <c r="F317" s="82">
        <v>11925933.062758008</v>
      </c>
    </row>
    <row r="318" spans="1:6" ht="13.5" customHeight="1" x14ac:dyDescent="0.25">
      <c r="A318" s="7"/>
    </row>
    <row r="319" spans="1:6" s="126" customFormat="1" x14ac:dyDescent="0.25">
      <c r="A319" s="144" t="s">
        <v>256</v>
      </c>
      <c r="B319" s="74" t="s">
        <v>255</v>
      </c>
      <c r="C319" s="74" t="s">
        <v>251</v>
      </c>
      <c r="D319" s="74" t="s">
        <v>252</v>
      </c>
      <c r="E319" s="74" t="s">
        <v>253</v>
      </c>
      <c r="F319" s="74" t="s">
        <v>254</v>
      </c>
    </row>
    <row r="320" spans="1:6" x14ac:dyDescent="0.25">
      <c r="A320" s="66" t="s">
        <v>240</v>
      </c>
    </row>
    <row r="321" spans="1:6" x14ac:dyDescent="0.25">
      <c r="A321" s="75" t="s">
        <v>157</v>
      </c>
      <c r="B321" s="85">
        <v>4726601.6820091214</v>
      </c>
      <c r="C321" s="85">
        <v>649692.77094225539</v>
      </c>
      <c r="D321" s="85">
        <v>1132043.3426306061</v>
      </c>
      <c r="E321" s="85">
        <v>1447203.3132259711</v>
      </c>
      <c r="F321" s="81">
        <v>1497662.2552102867</v>
      </c>
    </row>
    <row r="322" spans="1:6" x14ac:dyDescent="0.25">
      <c r="A322" s="223" t="s">
        <v>243</v>
      </c>
      <c r="B322" s="88">
        <v>2719060.0735900179</v>
      </c>
      <c r="C322" s="88">
        <v>504700.40945513698</v>
      </c>
      <c r="D322" s="88">
        <v>679698.35455849301</v>
      </c>
      <c r="E322" s="88">
        <v>729443.61641860695</v>
      </c>
      <c r="F322" s="88">
        <v>805217.69315778103</v>
      </c>
    </row>
    <row r="323" spans="1:6" x14ac:dyDescent="0.25">
      <c r="A323" s="223" t="s">
        <v>244</v>
      </c>
      <c r="B323" s="88">
        <v>2007539.5773290729</v>
      </c>
      <c r="C323" s="88">
        <v>144992.361487093</v>
      </c>
      <c r="D323" s="88">
        <v>452344.98807211098</v>
      </c>
      <c r="E323" s="88">
        <v>717759.696807364</v>
      </c>
      <c r="F323" s="88">
        <v>692442.53096250503</v>
      </c>
    </row>
    <row r="324" spans="1:6" x14ac:dyDescent="0.25">
      <c r="A324" s="66" t="s">
        <v>158</v>
      </c>
      <c r="B324" s="90">
        <v>-3936775.2743140962</v>
      </c>
      <c r="C324" s="90">
        <v>-858807.44267425709</v>
      </c>
      <c r="D324" s="90">
        <v>-847835.39105580328</v>
      </c>
      <c r="E324" s="90">
        <v>-955155.56842978182</v>
      </c>
      <c r="F324" s="90">
        <v>-1274976.8721542526</v>
      </c>
    </row>
    <row r="325" spans="1:6" x14ac:dyDescent="0.25">
      <c r="A325" s="75" t="s">
        <v>159</v>
      </c>
      <c r="B325" s="85">
        <v>789826.40769502521</v>
      </c>
      <c r="C325" s="85">
        <v>-209114.67173200171</v>
      </c>
      <c r="D325" s="85">
        <v>284207.95157480286</v>
      </c>
      <c r="E325" s="85">
        <v>492047.74479618925</v>
      </c>
      <c r="F325" s="85">
        <v>222685.3830560341</v>
      </c>
    </row>
    <row r="326" spans="1:6" x14ac:dyDescent="0.25">
      <c r="A326" s="89" t="s">
        <v>160</v>
      </c>
      <c r="B326" s="90">
        <v>-19084.416808755555</v>
      </c>
      <c r="C326" s="90">
        <v>-12916.530547596616</v>
      </c>
      <c r="D326" s="90">
        <v>2898.7507771674427</v>
      </c>
      <c r="E326" s="90">
        <v>-37499.050088671334</v>
      </c>
      <c r="F326" s="90">
        <v>28432.413050344934</v>
      </c>
    </row>
    <row r="327" spans="1:6" x14ac:dyDescent="0.25">
      <c r="A327" s="75" t="s">
        <v>161</v>
      </c>
      <c r="B327" s="85">
        <v>770741.9908862696</v>
      </c>
      <c r="C327" s="85">
        <v>-222031.20227959834</v>
      </c>
      <c r="D327" s="85">
        <v>287106.70235197031</v>
      </c>
      <c r="E327" s="85">
        <v>454548.69470751792</v>
      </c>
      <c r="F327" s="85">
        <v>251117.79610637904</v>
      </c>
    </row>
    <row r="328" spans="1:6" x14ac:dyDescent="0.25">
      <c r="A328" s="89" t="s">
        <v>246</v>
      </c>
      <c r="B328" s="90">
        <v>3209.0169844924653</v>
      </c>
      <c r="C328" s="90">
        <v>923.3050260433331</v>
      </c>
      <c r="D328" s="90">
        <v>-7.4157174304082218</v>
      </c>
      <c r="E328" s="90">
        <v>1170.0660979366842</v>
      </c>
      <c r="F328" s="90">
        <v>1123.0615779428565</v>
      </c>
    </row>
    <row r="329" spans="1:6" x14ac:dyDescent="0.25">
      <c r="A329" s="66" t="s">
        <v>163</v>
      </c>
      <c r="B329" s="90">
        <v>-1964.6835801609418</v>
      </c>
      <c r="C329" s="90">
        <v>-3451.9835588253713</v>
      </c>
      <c r="D329" s="90">
        <v>46.774424216940083</v>
      </c>
      <c r="E329" s="90">
        <v>1276.2833556589408</v>
      </c>
      <c r="F329" s="90">
        <v>164.24219878854905</v>
      </c>
    </row>
    <row r="330" spans="1:6" x14ac:dyDescent="0.25">
      <c r="A330" s="75" t="s">
        <v>164</v>
      </c>
      <c r="B330" s="85">
        <v>771986.32429060107</v>
      </c>
      <c r="C330" s="85">
        <v>-224559.88081238038</v>
      </c>
      <c r="D330" s="85">
        <v>287146.06105875684</v>
      </c>
      <c r="E330" s="85">
        <v>456995.04416111356</v>
      </c>
      <c r="F330" s="85">
        <v>252405.09988311044</v>
      </c>
    </row>
    <row r="331" spans="1:6" s="9" customFormat="1" ht="6" customHeight="1" x14ac:dyDescent="0.25">
      <c r="A331" s="15"/>
      <c r="B331" s="97"/>
      <c r="C331" s="97"/>
      <c r="D331" s="97"/>
      <c r="E331" s="97"/>
      <c r="F331" s="97"/>
    </row>
    <row r="332" spans="1:6" x14ac:dyDescent="0.25">
      <c r="A332" s="89" t="s">
        <v>257</v>
      </c>
      <c r="B332" s="113">
        <v>7790515.1437037997</v>
      </c>
      <c r="C332" s="113">
        <v>7790515.1437037997</v>
      </c>
      <c r="D332" s="82">
        <v>7653239.2371586561</v>
      </c>
      <c r="E332" s="82">
        <v>7437215.3157392386</v>
      </c>
      <c r="F332" s="82">
        <v>7132740.9637037572</v>
      </c>
    </row>
    <row r="333" spans="1:6" ht="13.5" customHeight="1" x14ac:dyDescent="0.25">
      <c r="A333" s="7"/>
    </row>
    <row r="334" spans="1:6" s="126" customFormat="1" x14ac:dyDescent="0.25">
      <c r="A334" s="144" t="s">
        <v>256</v>
      </c>
      <c r="B334" s="74" t="s">
        <v>255</v>
      </c>
      <c r="C334" s="74" t="s">
        <v>251</v>
      </c>
      <c r="D334" s="74" t="s">
        <v>252</v>
      </c>
      <c r="E334" s="74" t="s">
        <v>253</v>
      </c>
      <c r="F334" s="74" t="s">
        <v>254</v>
      </c>
    </row>
    <row r="335" spans="1:6" x14ac:dyDescent="0.25">
      <c r="A335" s="66" t="s">
        <v>198</v>
      </c>
    </row>
    <row r="336" spans="1:6" x14ac:dyDescent="0.25">
      <c r="A336" s="75" t="s">
        <v>157</v>
      </c>
      <c r="B336" s="85">
        <v>2179019.7137446916</v>
      </c>
      <c r="C336" s="85">
        <v>627114.53454728716</v>
      </c>
      <c r="D336" s="85">
        <v>502601.23185510316</v>
      </c>
      <c r="E336" s="85">
        <v>532244.809380527</v>
      </c>
      <c r="F336" s="85">
        <v>517059.13796177489</v>
      </c>
    </row>
    <row r="337" spans="1:6" x14ac:dyDescent="0.25">
      <c r="A337" s="66" t="s">
        <v>158</v>
      </c>
      <c r="B337" s="90">
        <v>-1733361.1647028048</v>
      </c>
      <c r="C337" s="90">
        <v>-438177.62783942232</v>
      </c>
      <c r="D337" s="90">
        <v>-439447.84323876741</v>
      </c>
      <c r="E337" s="90">
        <v>-424413.14874804969</v>
      </c>
      <c r="F337" s="90">
        <v>-431322.54487656575</v>
      </c>
    </row>
    <row r="338" spans="1:6" x14ac:dyDescent="0.25">
      <c r="A338" s="75" t="s">
        <v>159</v>
      </c>
      <c r="B338" s="85">
        <v>445658.54904188681</v>
      </c>
      <c r="C338" s="85">
        <v>188936.90670786484</v>
      </c>
      <c r="D338" s="85">
        <v>63153.388616335753</v>
      </c>
      <c r="E338" s="85">
        <v>107831.66063247732</v>
      </c>
      <c r="F338" s="85">
        <v>85736.593085209141</v>
      </c>
    </row>
    <row r="339" spans="1:6" x14ac:dyDescent="0.25">
      <c r="A339" s="89" t="s">
        <v>160</v>
      </c>
      <c r="B339" s="90">
        <v>7630.2793612168562</v>
      </c>
      <c r="C339" s="90">
        <v>3704.451213829484</v>
      </c>
      <c r="D339" s="90">
        <v>287.58398214272319</v>
      </c>
      <c r="E339" s="90">
        <v>2600.4742902168978</v>
      </c>
      <c r="F339" s="90">
        <v>1037.7698750277511</v>
      </c>
    </row>
    <row r="340" spans="1:6" x14ac:dyDescent="0.25">
      <c r="A340" s="75" t="s">
        <v>161</v>
      </c>
      <c r="B340" s="85">
        <v>453288.82840310369</v>
      </c>
      <c r="C340" s="85">
        <v>192641.35792169432</v>
      </c>
      <c r="D340" s="85">
        <v>63440.972598478475</v>
      </c>
      <c r="E340" s="85">
        <v>110432.13492269421</v>
      </c>
      <c r="F340" s="85">
        <v>86774.362960236889</v>
      </c>
    </row>
    <row r="341" spans="1:6" x14ac:dyDescent="0.25">
      <c r="A341" s="89" t="s">
        <v>169</v>
      </c>
      <c r="B341" s="90">
        <v>245.47282438957416</v>
      </c>
      <c r="C341" s="90">
        <v>473.59334356190993</v>
      </c>
      <c r="D341" s="90">
        <v>-489.60557508861785</v>
      </c>
      <c r="E341" s="90">
        <v>551.27522119910361</v>
      </c>
      <c r="F341" s="90">
        <v>-289.79016528282153</v>
      </c>
    </row>
    <row r="342" spans="1:6" x14ac:dyDescent="0.25">
      <c r="A342" s="75" t="s">
        <v>164</v>
      </c>
      <c r="B342" s="85">
        <v>453534.30122749327</v>
      </c>
      <c r="C342" s="85">
        <v>193114.95126525624</v>
      </c>
      <c r="D342" s="85">
        <v>62951.367023389859</v>
      </c>
      <c r="E342" s="85">
        <v>110983.41014389331</v>
      </c>
      <c r="F342" s="85">
        <v>86484.572794954074</v>
      </c>
    </row>
    <row r="343" spans="1:6" s="9" customFormat="1" ht="6" customHeight="1" x14ac:dyDescent="0.25">
      <c r="A343" s="15"/>
      <c r="B343" s="97"/>
      <c r="C343" s="97"/>
      <c r="D343" s="97"/>
      <c r="E343" s="97"/>
      <c r="F343" s="97"/>
    </row>
    <row r="344" spans="1:6" x14ac:dyDescent="0.25">
      <c r="A344" s="89" t="s">
        <v>257</v>
      </c>
      <c r="B344" s="113">
        <v>870193.790893486</v>
      </c>
      <c r="C344" s="113">
        <v>870193.790893486</v>
      </c>
      <c r="D344" s="82">
        <v>866400.93975656398</v>
      </c>
      <c r="E344" s="82">
        <v>866179.44113992201</v>
      </c>
      <c r="F344" s="82">
        <v>796556.72584907245</v>
      </c>
    </row>
    <row r="345" spans="1:6" x14ac:dyDescent="0.25">
      <c r="A345" s="7"/>
    </row>
    <row r="346" spans="1:6" x14ac:dyDescent="0.25">
      <c r="A346" s="144" t="s">
        <v>256</v>
      </c>
      <c r="B346" s="74" t="s">
        <v>255</v>
      </c>
      <c r="C346" s="74" t="s">
        <v>251</v>
      </c>
      <c r="D346" s="74" t="s">
        <v>252</v>
      </c>
      <c r="E346" s="74" t="s">
        <v>253</v>
      </c>
      <c r="F346" s="74" t="s">
        <v>254</v>
      </c>
    </row>
    <row r="347" spans="1:6" x14ac:dyDescent="0.25">
      <c r="A347" s="75" t="s">
        <v>199</v>
      </c>
    </row>
    <row r="348" spans="1:6" x14ac:dyDescent="0.25">
      <c r="A348" s="75" t="s">
        <v>157</v>
      </c>
      <c r="B348" s="85">
        <v>478715.15427782235</v>
      </c>
      <c r="C348" s="85">
        <v>-885.07011508580763</v>
      </c>
      <c r="D348" s="85">
        <v>9159.7802267103398</v>
      </c>
      <c r="E348" s="85">
        <v>311441.71600103099</v>
      </c>
      <c r="F348" s="85">
        <v>158998.72816516631</v>
      </c>
    </row>
    <row r="349" spans="1:6" x14ac:dyDescent="0.25">
      <c r="A349" s="66" t="s">
        <v>158</v>
      </c>
      <c r="B349" s="90">
        <v>-1964507.2073248806</v>
      </c>
      <c r="C349" s="90">
        <v>-604749.6092971859</v>
      </c>
      <c r="D349" s="90">
        <v>-414658.6069993322</v>
      </c>
      <c r="E349" s="90">
        <v>-490838.63159604219</v>
      </c>
      <c r="F349" s="90">
        <v>-454260.3594323204</v>
      </c>
    </row>
    <row r="350" spans="1:6" x14ac:dyDescent="0.25">
      <c r="A350" s="64" t="s">
        <v>248</v>
      </c>
      <c r="B350" s="141">
        <v>-1234692.7153002145</v>
      </c>
      <c r="C350" s="141">
        <v>-481451.39987754117</v>
      </c>
      <c r="D350" s="141">
        <v>-266771.02555205015</v>
      </c>
      <c r="E350" s="141">
        <v>-275472.05222031125</v>
      </c>
      <c r="F350" s="141">
        <v>-210998.23765031176</v>
      </c>
    </row>
    <row r="351" spans="1:6" x14ac:dyDescent="0.25">
      <c r="A351" s="75" t="s">
        <v>159</v>
      </c>
      <c r="B351" s="85">
        <v>-1485792.0530470582</v>
      </c>
      <c r="C351" s="85">
        <v>-605634.67941227171</v>
      </c>
      <c r="D351" s="85">
        <v>-405498.82677262183</v>
      </c>
      <c r="E351" s="85">
        <v>-179396.9155950112</v>
      </c>
      <c r="F351" s="85">
        <v>-295261.63126715412</v>
      </c>
    </row>
    <row r="352" spans="1:6" x14ac:dyDescent="0.25">
      <c r="A352" s="89" t="s">
        <v>160</v>
      </c>
      <c r="B352" s="90">
        <v>-109910.7547403498</v>
      </c>
      <c r="C352" s="90">
        <v>-74051.159739264796</v>
      </c>
      <c r="D352" s="90">
        <v>1035.3206758491824</v>
      </c>
      <c r="E352" s="90">
        <v>-17886.629758908679</v>
      </c>
      <c r="F352" s="90">
        <v>-19008.285918025504</v>
      </c>
    </row>
    <row r="353" spans="1:6" x14ac:dyDescent="0.25">
      <c r="A353" s="75" t="s">
        <v>161</v>
      </c>
      <c r="B353" s="85">
        <v>-1595702.8077874079</v>
      </c>
      <c r="C353" s="85">
        <v>-679685.83915153646</v>
      </c>
      <c r="D353" s="85">
        <v>-404463.50609677267</v>
      </c>
      <c r="E353" s="85">
        <v>-197283.54535391988</v>
      </c>
      <c r="F353" s="85">
        <v>-314269.91718517966</v>
      </c>
    </row>
    <row r="354" spans="1:6" x14ac:dyDescent="0.25">
      <c r="A354" s="89" t="s">
        <v>246</v>
      </c>
      <c r="B354" s="90">
        <v>83622.083663558966</v>
      </c>
      <c r="C354" s="90">
        <v>24736.393199519705</v>
      </c>
      <c r="D354" s="90">
        <v>18158.031587176327</v>
      </c>
      <c r="E354" s="90">
        <v>18839.979803471422</v>
      </c>
      <c r="F354" s="90">
        <v>21887.679073391504</v>
      </c>
    </row>
    <row r="355" spans="1:6" x14ac:dyDescent="0.25">
      <c r="A355" s="66" t="s">
        <v>163</v>
      </c>
      <c r="B355" s="90">
        <v>353321.33656709868</v>
      </c>
      <c r="C355" s="90">
        <v>-87887.920042202139</v>
      </c>
      <c r="D355" s="90">
        <v>284950.45838530338</v>
      </c>
      <c r="E355" s="90">
        <v>46433.530600757244</v>
      </c>
      <c r="F355" s="90">
        <v>109825.26762324019</v>
      </c>
    </row>
    <row r="356" spans="1:6" x14ac:dyDescent="0.25">
      <c r="A356" s="226" t="s">
        <v>164</v>
      </c>
      <c r="B356" s="227">
        <v>-1158759.3875567503</v>
      </c>
      <c r="C356" s="227">
        <v>-742837.36599421885</v>
      </c>
      <c r="D356" s="227">
        <v>-101355.01612429298</v>
      </c>
      <c r="E356" s="227">
        <v>-132010.03494969121</v>
      </c>
      <c r="F356" s="227">
        <v>-182556.97048854796</v>
      </c>
    </row>
    <row r="358" spans="1:6" x14ac:dyDescent="0.25">
      <c r="A358" s="246" t="s">
        <v>258</v>
      </c>
    </row>
  </sheetData>
  <mergeCells count="1">
    <mergeCell ref="A100:F100"/>
  </mergeCells>
  <printOptions horizontalCentered="1"/>
  <pageMargins left="0.19685039370078741" right="0.19685039370078741" top="0.98425196850393704" bottom="0.98425196850393704" header="0.51181102362204722" footer="0.51181102362204722"/>
  <pageSetup paperSize="9" fitToHeight="0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  <ignoredErrors>
    <ignoredError sqref="B2 B15 B28 B43 B56 B72 B88 B101 B104 B118 B130 B145 B158 B173 B186 B199 B212 B227 B241 B256 B268 B281 B294 B307 B319 B334 B3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367"/>
  <sheetViews>
    <sheetView showGridLines="0" topLeftCell="C8" zoomScaleNormal="100" zoomScaleSheetLayoutView="100" workbookViewId="0">
      <selection activeCell="E345" sqref="E345"/>
    </sheetView>
  </sheetViews>
  <sheetFormatPr baseColWidth="10" defaultColWidth="12" defaultRowHeight="13.5" outlineLevelRow="2" outlineLevelCol="1" x14ac:dyDescent="0.25"/>
  <cols>
    <col min="1" max="1" width="60.6640625" style="5" hidden="1" customWidth="1" outlineLevel="1"/>
    <col min="2" max="2" width="39.5" style="101" hidden="1" customWidth="1" outlineLevel="1"/>
    <col min="3" max="3" width="40.33203125" style="5" customWidth="1" collapsed="1"/>
    <col min="4" max="4" width="41.33203125" style="8" customWidth="1"/>
    <col min="5" max="9" width="12.5" style="12" customWidth="1"/>
    <col min="10" max="14" width="12.5" style="12" hidden="1" customWidth="1" outlineLevel="1"/>
    <col min="15" max="15" width="12" collapsed="1"/>
    <col min="16" max="21" width="11.5" customWidth="1"/>
    <col min="22" max="16384" width="12" style="5"/>
  </cols>
  <sheetData>
    <row r="1" spans="1:14" customFormat="1" hidden="1" outlineLevel="1" x14ac:dyDescent="0.25">
      <c r="A1" s="22" t="s">
        <v>5</v>
      </c>
      <c r="B1" s="100"/>
      <c r="C1" s="63"/>
      <c r="D1" s="8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customFormat="1" hidden="1" outlineLevel="1" x14ac:dyDescent="0.25">
      <c r="A2" s="22" t="s">
        <v>6</v>
      </c>
      <c r="B2" s="101"/>
      <c r="C2" s="5"/>
      <c r="D2" s="8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customFormat="1" hidden="1" outlineLevel="1" x14ac:dyDescent="0.25">
      <c r="A3" s="22"/>
      <c r="B3" s="101"/>
      <c r="C3" s="5"/>
      <c r="D3" s="8"/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</row>
    <row r="4" spans="1:14" customFormat="1" hidden="1" outlineLevel="1" x14ac:dyDescent="0.25">
      <c r="A4" s="5"/>
      <c r="B4" s="101"/>
      <c r="C4" s="5"/>
      <c r="D4" s="8"/>
      <c r="E4" s="155" t="s">
        <v>90</v>
      </c>
      <c r="F4" s="155" t="s">
        <v>90</v>
      </c>
      <c r="G4" s="155" t="s">
        <v>90</v>
      </c>
      <c r="H4" s="155" t="s">
        <v>90</v>
      </c>
      <c r="I4" s="155" t="s">
        <v>90</v>
      </c>
      <c r="J4" s="22" t="s">
        <v>90</v>
      </c>
      <c r="K4" s="22" t="s">
        <v>90</v>
      </c>
      <c r="L4" s="22" t="s">
        <v>90</v>
      </c>
      <c r="M4" s="22" t="s">
        <v>90</v>
      </c>
      <c r="N4" s="22" t="s">
        <v>90</v>
      </c>
    </row>
    <row r="5" spans="1:14" hidden="1" outlineLevel="1" x14ac:dyDescent="0.25">
      <c r="A5" s="63"/>
      <c r="E5" s="125" t="s">
        <v>60</v>
      </c>
      <c r="F5" s="125" t="s">
        <v>21</v>
      </c>
      <c r="G5" s="125" t="s">
        <v>8</v>
      </c>
      <c r="H5" s="125" t="s">
        <v>58</v>
      </c>
      <c r="I5" s="125" t="s">
        <v>59</v>
      </c>
      <c r="J5" s="125" t="s">
        <v>60</v>
      </c>
      <c r="K5" s="125" t="s">
        <v>21</v>
      </c>
      <c r="L5" s="125" t="s">
        <v>8</v>
      </c>
      <c r="M5" s="125" t="s">
        <v>58</v>
      </c>
      <c r="N5" s="125" t="s">
        <v>59</v>
      </c>
    </row>
    <row r="6" spans="1:14" hidden="1" outlineLevel="1" x14ac:dyDescent="0.25">
      <c r="E6" s="23" t="s">
        <v>74</v>
      </c>
      <c r="F6" s="125" t="s">
        <v>75</v>
      </c>
      <c r="G6" s="125" t="s">
        <v>75</v>
      </c>
      <c r="H6" s="23" t="s">
        <v>75</v>
      </c>
      <c r="I6" s="23" t="s">
        <v>75</v>
      </c>
      <c r="J6" s="23" t="s">
        <v>74</v>
      </c>
      <c r="K6" s="23" t="s">
        <v>75</v>
      </c>
      <c r="L6" s="23" t="s">
        <v>75</v>
      </c>
      <c r="M6" s="23" t="s">
        <v>75</v>
      </c>
      <c r="N6" s="23" t="s">
        <v>75</v>
      </c>
    </row>
    <row r="7" spans="1:14" hidden="1" outlineLevel="1" x14ac:dyDescent="0.25">
      <c r="E7" s="125" t="e">
        <f>#REF!</f>
        <v>#REF!</v>
      </c>
      <c r="F7" s="125" t="e">
        <f>#REF!</f>
        <v>#REF!</v>
      </c>
      <c r="G7" s="125" t="e">
        <f>#REF!</f>
        <v>#REF!</v>
      </c>
      <c r="H7" s="125" t="e">
        <f>#REF!</f>
        <v>#REF!</v>
      </c>
      <c r="I7" s="125" t="e">
        <f>#REF!</f>
        <v>#REF!</v>
      </c>
      <c r="J7" s="125" t="e">
        <f>#REF!</f>
        <v>#REF!</v>
      </c>
      <c r="K7" s="125" t="e">
        <f>#REF!</f>
        <v>#REF!</v>
      </c>
      <c r="L7" s="125" t="e">
        <f>#REF!</f>
        <v>#REF!</v>
      </c>
      <c r="M7" s="125" t="e">
        <f>#REF!</f>
        <v>#REF!</v>
      </c>
      <c r="N7" s="125" t="e">
        <f>#REF!</f>
        <v>#REF!</v>
      </c>
    </row>
    <row r="8" spans="1:14" collapsed="1" x14ac:dyDescent="0.25"/>
    <row r="9" spans="1:14" s="126" customFormat="1" hidden="1" outlineLevel="1" x14ac:dyDescent="0.25">
      <c r="B9" s="102"/>
      <c r="C9" s="9"/>
      <c r="D9" s="144" t="str">
        <f>"€m "</f>
        <v xml:space="preserve">€m </v>
      </c>
      <c r="E9" s="74">
        <f>2014</f>
        <v>2014</v>
      </c>
      <c r="F9" s="74" t="s">
        <v>148</v>
      </c>
      <c r="G9" s="74" t="s">
        <v>149</v>
      </c>
      <c r="H9" s="74" t="s">
        <v>150</v>
      </c>
      <c r="I9" s="74" t="s">
        <v>151</v>
      </c>
      <c r="J9" s="74">
        <f>2013</f>
        <v>2013</v>
      </c>
      <c r="K9" s="74" t="s">
        <v>152</v>
      </c>
      <c r="L9" s="74" t="s">
        <v>153</v>
      </c>
      <c r="M9" s="74" t="s">
        <v>154</v>
      </c>
      <c r="N9" s="74" t="s">
        <v>155</v>
      </c>
    </row>
    <row r="10" spans="1:14" hidden="1" outlineLevel="1" x14ac:dyDescent="0.25">
      <c r="C10" s="17"/>
      <c r="D10" s="83" t="s">
        <v>204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idden="1" outlineLevel="1" x14ac:dyDescent="0.25">
      <c r="A11" s="22" t="s">
        <v>94</v>
      </c>
      <c r="B11" s="104" t="s">
        <v>205</v>
      </c>
      <c r="C11" s="57" t="s">
        <v>241</v>
      </c>
      <c r="D11" s="83" t="s">
        <v>157</v>
      </c>
      <c r="E11" s="85">
        <v>29051784.246349491</v>
      </c>
      <c r="F11" s="85">
        <v>7467114.0340514611</v>
      </c>
      <c r="G11" s="85">
        <v>7267071.797637267</v>
      </c>
      <c r="H11" s="85">
        <v>7205817.5558781847</v>
      </c>
      <c r="I11" s="85">
        <v>7111780.8587825755</v>
      </c>
      <c r="J11" s="81">
        <v>27910000</v>
      </c>
      <c r="K11" s="81">
        <v>6957000</v>
      </c>
      <c r="L11" s="81">
        <v>6895000</v>
      </c>
      <c r="M11" s="81">
        <v>7034000</v>
      </c>
      <c r="N11" s="81">
        <v>7024000</v>
      </c>
    </row>
    <row r="12" spans="1:14" hidden="1" outlineLevel="1" x14ac:dyDescent="0.25">
      <c r="A12" s="22" t="s">
        <v>95</v>
      </c>
      <c r="B12" s="104" t="s">
        <v>205</v>
      </c>
      <c r="C12" s="57" t="s">
        <v>241</v>
      </c>
      <c r="D12" s="89" t="s">
        <v>158</v>
      </c>
      <c r="E12" s="90">
        <v>-18111828.863700517</v>
      </c>
      <c r="F12" s="90">
        <v>-4699976.2423045216</v>
      </c>
      <c r="G12" s="90">
        <v>-4413160.3483845126</v>
      </c>
      <c r="H12" s="90">
        <v>-4320091.7275025006</v>
      </c>
      <c r="I12" s="90">
        <v>-4678600.5455089808</v>
      </c>
      <c r="J12" s="90">
        <v>-17522000</v>
      </c>
      <c r="K12" s="90">
        <v>-4556000</v>
      </c>
      <c r="L12" s="90">
        <v>-4344000</v>
      </c>
      <c r="M12" s="90">
        <v>-4340000</v>
      </c>
      <c r="N12" s="90">
        <v>-4282000</v>
      </c>
    </row>
    <row r="13" spans="1:14" hidden="1" outlineLevel="1" x14ac:dyDescent="0.25">
      <c r="A13" s="22" t="s">
        <v>96</v>
      </c>
      <c r="B13" s="104" t="s">
        <v>205</v>
      </c>
      <c r="C13" s="57" t="s">
        <v>241</v>
      </c>
      <c r="D13" s="83" t="s">
        <v>159</v>
      </c>
      <c r="E13" s="85">
        <v>10939955.382648975</v>
      </c>
      <c r="F13" s="85">
        <v>2767137.7917469395</v>
      </c>
      <c r="G13" s="85">
        <v>2853911.4492527544</v>
      </c>
      <c r="H13" s="85">
        <v>2885725.8283756846</v>
      </c>
      <c r="I13" s="85">
        <v>2433180.3132735952</v>
      </c>
      <c r="J13" s="85">
        <v>10388000</v>
      </c>
      <c r="K13" s="85">
        <v>2401000</v>
      </c>
      <c r="L13" s="85">
        <v>2551000</v>
      </c>
      <c r="M13" s="85">
        <v>2694000</v>
      </c>
      <c r="N13" s="85">
        <v>2742000</v>
      </c>
    </row>
    <row r="14" spans="1:14" hidden="1" outlineLevel="1" x14ac:dyDescent="0.25">
      <c r="A14" s="22" t="s">
        <v>97</v>
      </c>
      <c r="B14" s="104" t="s">
        <v>205</v>
      </c>
      <c r="C14" s="57" t="s">
        <v>241</v>
      </c>
      <c r="D14" s="89" t="s">
        <v>160</v>
      </c>
      <c r="E14" s="90">
        <v>-3700946.9819159214</v>
      </c>
      <c r="F14" s="90">
        <v>-944768.73733458086</v>
      </c>
      <c r="G14" s="90">
        <v>-861314.63376301294</v>
      </c>
      <c r="H14" s="90">
        <v>-865182.62898480613</v>
      </c>
      <c r="I14" s="90">
        <v>-1029680.9818335222</v>
      </c>
      <c r="J14" s="90">
        <v>-3279000</v>
      </c>
      <c r="K14" s="90">
        <v>-864000</v>
      </c>
      <c r="L14" s="90">
        <v>-753000</v>
      </c>
      <c r="M14" s="90">
        <v>-840000</v>
      </c>
      <c r="N14" s="90">
        <v>-822000</v>
      </c>
    </row>
    <row r="15" spans="1:14" hidden="1" outlineLevel="1" x14ac:dyDescent="0.25">
      <c r="A15" s="22" t="s">
        <v>98</v>
      </c>
      <c r="B15" s="104" t="s">
        <v>205</v>
      </c>
      <c r="C15" s="57" t="s">
        <v>241</v>
      </c>
      <c r="D15" s="83" t="s">
        <v>161</v>
      </c>
      <c r="E15" s="85">
        <v>7239008.4007330528</v>
      </c>
      <c r="F15" s="85">
        <v>1822369.0544123589</v>
      </c>
      <c r="G15" s="85">
        <v>1992596.8154897417</v>
      </c>
      <c r="H15" s="85">
        <v>2020543.1993908784</v>
      </c>
      <c r="I15" s="85">
        <v>1403499.331440073</v>
      </c>
      <c r="J15" s="85">
        <v>7109000</v>
      </c>
      <c r="K15" s="85">
        <v>1537000</v>
      </c>
      <c r="L15" s="85">
        <v>1798000</v>
      </c>
      <c r="M15" s="85">
        <v>1854000</v>
      </c>
      <c r="N15" s="85">
        <v>1920000</v>
      </c>
    </row>
    <row r="16" spans="1:14" hidden="1" outlineLevel="1" x14ac:dyDescent="0.25">
      <c r="A16" s="136" t="s">
        <v>103</v>
      </c>
      <c r="B16" s="104" t="s">
        <v>205</v>
      </c>
      <c r="C16" s="57" t="s">
        <v>241</v>
      </c>
      <c r="D16" s="89" t="s">
        <v>172</v>
      </c>
      <c r="E16" s="90">
        <v>327014.15671231691</v>
      </c>
      <c r="F16" s="90">
        <v>90232.884558896229</v>
      </c>
      <c r="G16" s="90">
        <v>82490.945224009207</v>
      </c>
      <c r="H16" s="90">
        <v>68238.67429800742</v>
      </c>
      <c r="I16" s="90">
        <v>86051.652631404126</v>
      </c>
      <c r="J16" s="90">
        <v>358000</v>
      </c>
      <c r="K16" s="90">
        <v>55000</v>
      </c>
      <c r="L16" s="90">
        <v>95000</v>
      </c>
      <c r="M16" s="90">
        <v>111000</v>
      </c>
      <c r="N16" s="90">
        <v>97000</v>
      </c>
    </row>
    <row r="17" spans="1:14" hidden="1" outlineLevel="1" x14ac:dyDescent="0.25">
      <c r="A17" s="22" t="s">
        <v>104</v>
      </c>
      <c r="B17" s="104" t="s">
        <v>205</v>
      </c>
      <c r="C17" s="57" t="s">
        <v>241</v>
      </c>
      <c r="D17" s="66" t="s">
        <v>163</v>
      </c>
      <c r="E17" s="90">
        <v>11017.917097995371</v>
      </c>
      <c r="F17" s="90">
        <v>-9493.1642601781914</v>
      </c>
      <c r="G17" s="90">
        <v>9423.1836648751123</v>
      </c>
      <c r="H17" s="90">
        <v>10056.70523322396</v>
      </c>
      <c r="I17" s="90">
        <v>1031.192460074481</v>
      </c>
      <c r="J17" s="90">
        <v>109000</v>
      </c>
      <c r="K17" s="90">
        <v>-19000</v>
      </c>
      <c r="L17" s="90">
        <v>0</v>
      </c>
      <c r="M17" s="90">
        <v>120000</v>
      </c>
      <c r="N17" s="90">
        <v>8000</v>
      </c>
    </row>
    <row r="18" spans="1:14" hidden="1" outlineLevel="1" x14ac:dyDescent="0.25">
      <c r="A18" s="22" t="s">
        <v>91</v>
      </c>
      <c r="B18" s="104" t="s">
        <v>205</v>
      </c>
      <c r="C18" s="57" t="s">
        <v>241</v>
      </c>
      <c r="D18" s="83" t="s">
        <v>164</v>
      </c>
      <c r="E18" s="85">
        <v>7577040.4745433647</v>
      </c>
      <c r="F18" s="85">
        <v>1903108.7747110769</v>
      </c>
      <c r="G18" s="85">
        <v>2084510.9443786261</v>
      </c>
      <c r="H18" s="85">
        <v>2098838.5789221097</v>
      </c>
      <c r="I18" s="85">
        <v>1490582.1765315516</v>
      </c>
      <c r="J18" s="85">
        <v>7576000</v>
      </c>
      <c r="K18" s="85">
        <v>1573000</v>
      </c>
      <c r="L18" s="85">
        <v>1893000</v>
      </c>
      <c r="M18" s="85">
        <v>2085000</v>
      </c>
      <c r="N18" s="85">
        <v>2025000</v>
      </c>
    </row>
    <row r="19" spans="1:14" s="9" customFormat="1" ht="6" hidden="1" customHeight="1" outlineLevel="1" x14ac:dyDescent="0.25">
      <c r="B19" s="105"/>
      <c r="C19" s="6"/>
      <c r="D19" s="15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hidden="1" outlineLevel="1" x14ac:dyDescent="0.25">
      <c r="C20" s="94" t="s">
        <v>206</v>
      </c>
      <c r="D20" s="89" t="str">
        <f>"Allocated Equity (€bn, year to date) "</f>
        <v xml:space="preserve">Allocated Equity (€bn, year to date) </v>
      </c>
      <c r="E20" s="113">
        <f>'FPN pro forma'!E21</f>
        <v>38117468.409216315</v>
      </c>
      <c r="F20" s="113">
        <f>'FPN pro forma'!F21</f>
        <v>38117468.409216315</v>
      </c>
      <c r="G20" s="82">
        <f>'FPN pro forma'!G21</f>
        <v>37820543.861342229</v>
      </c>
      <c r="H20" s="82">
        <f>'FPN pro forma'!H21</f>
        <v>37798224.24198702</v>
      </c>
      <c r="I20" s="82">
        <f>'FPN pro forma'!I21</f>
        <v>37856277.554295763</v>
      </c>
      <c r="J20" s="82">
        <f>'FPN pro forma'!J21</f>
        <v>37697117.02984982</v>
      </c>
      <c r="K20" s="82">
        <f>'FPN pro forma'!K21</f>
        <v>37697117.02984982</v>
      </c>
      <c r="L20" s="82">
        <f>'FPN pro forma'!L21</f>
        <v>37878126.359788261</v>
      </c>
      <c r="M20" s="82">
        <f>'FPN pro forma'!M21</f>
        <v>38021939.531251825</v>
      </c>
      <c r="N20" s="113">
        <f>'FPN pro forma'!N21</f>
        <v>38067817.601935402</v>
      </c>
    </row>
    <row r="21" spans="1:14" hidden="1" outlineLevel="1" x14ac:dyDescent="0.25">
      <c r="C21" s="94"/>
      <c r="D21" s="89"/>
      <c r="E21" s="82"/>
      <c r="F21" s="82"/>
      <c r="G21" s="82"/>
      <c r="H21" s="82"/>
      <c r="I21" s="82"/>
      <c r="J21" s="82"/>
      <c r="K21" s="82"/>
      <c r="L21" s="82"/>
      <c r="M21" s="82"/>
      <c r="N21" s="113"/>
    </row>
    <row r="22" spans="1:14" s="126" customFormat="1" hidden="1" outlineLevel="1" x14ac:dyDescent="0.25">
      <c r="B22" s="102"/>
      <c r="C22" s="9"/>
      <c r="D22" s="144" t="str">
        <f>"€m "</f>
        <v xml:space="preserve">€m </v>
      </c>
      <c r="E22" s="74">
        <f>2014</f>
        <v>2014</v>
      </c>
      <c r="F22" s="74" t="s">
        <v>148</v>
      </c>
      <c r="G22" s="74" t="s">
        <v>149</v>
      </c>
      <c r="H22" s="74" t="s">
        <v>150</v>
      </c>
      <c r="I22" s="74" t="s">
        <v>151</v>
      </c>
      <c r="J22" s="74">
        <f>2013</f>
        <v>2013</v>
      </c>
      <c r="K22" s="74" t="s">
        <v>152</v>
      </c>
      <c r="L22" s="74" t="s">
        <v>153</v>
      </c>
      <c r="M22" s="74" t="s">
        <v>154</v>
      </c>
      <c r="N22" s="74" t="s">
        <v>155</v>
      </c>
    </row>
    <row r="23" spans="1:14" hidden="1" outlineLevel="1" x14ac:dyDescent="0.25">
      <c r="C23" s="17"/>
      <c r="D23" s="83" t="s">
        <v>242</v>
      </c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idden="1" outlineLevel="1" x14ac:dyDescent="0.25">
      <c r="A24" s="22" t="s">
        <v>99</v>
      </c>
      <c r="B24" s="104" t="s">
        <v>205</v>
      </c>
      <c r="C24" s="59" t="s">
        <v>48</v>
      </c>
      <c r="D24" s="83" t="s">
        <v>157</v>
      </c>
      <c r="E24" s="85">
        <v>28994450.55249951</v>
      </c>
      <c r="F24" s="85">
        <v>7460106.1140547013</v>
      </c>
      <c r="G24" s="85">
        <v>7221581.0853940472</v>
      </c>
      <c r="H24" s="85">
        <v>7201520.9818681851</v>
      </c>
      <c r="I24" s="85">
        <v>7111242.3711825758</v>
      </c>
      <c r="J24" s="81">
        <v>27977000</v>
      </c>
      <c r="K24" s="81">
        <v>6961000</v>
      </c>
      <c r="L24" s="81">
        <v>6904000</v>
      </c>
      <c r="M24" s="81">
        <v>7079000</v>
      </c>
      <c r="N24" s="81">
        <v>7033000</v>
      </c>
    </row>
    <row r="25" spans="1:14" hidden="1" outlineLevel="1" x14ac:dyDescent="0.25">
      <c r="A25" s="22" t="s">
        <v>95</v>
      </c>
      <c r="B25" s="104" t="s">
        <v>205</v>
      </c>
      <c r="C25" s="59" t="s">
        <v>48</v>
      </c>
      <c r="D25" s="89" t="s">
        <v>158</v>
      </c>
      <c r="E25" s="90">
        <v>-18111828.863700517</v>
      </c>
      <c r="F25" s="90">
        <v>-4699976.2423045216</v>
      </c>
      <c r="G25" s="90">
        <v>-4413160.3483845126</v>
      </c>
      <c r="H25" s="90">
        <v>-4320091.7275025006</v>
      </c>
      <c r="I25" s="90">
        <v>-4678600.5455089808</v>
      </c>
      <c r="J25" s="90">
        <v>-17522000</v>
      </c>
      <c r="K25" s="90">
        <v>-4556000</v>
      </c>
      <c r="L25" s="90">
        <v>-4344000</v>
      </c>
      <c r="M25" s="90">
        <v>-4340000</v>
      </c>
      <c r="N25" s="90">
        <v>-4282000</v>
      </c>
    </row>
    <row r="26" spans="1:14" hidden="1" outlineLevel="1" x14ac:dyDescent="0.25">
      <c r="A26" s="22" t="s">
        <v>100</v>
      </c>
      <c r="B26" s="104" t="s">
        <v>205</v>
      </c>
      <c r="C26" s="59" t="s">
        <v>48</v>
      </c>
      <c r="D26" s="83" t="s">
        <v>159</v>
      </c>
      <c r="E26" s="85">
        <v>10882621.688798994</v>
      </c>
      <c r="F26" s="85">
        <v>2760129.8717501797</v>
      </c>
      <c r="G26" s="85">
        <v>2808420.7370095346</v>
      </c>
      <c r="H26" s="85">
        <v>2881429.2543656845</v>
      </c>
      <c r="I26" s="85">
        <v>2432641.8256735951</v>
      </c>
      <c r="J26" s="85">
        <v>10455000</v>
      </c>
      <c r="K26" s="85">
        <v>2405000</v>
      </c>
      <c r="L26" s="85">
        <v>2560000</v>
      </c>
      <c r="M26" s="85">
        <v>2739000</v>
      </c>
      <c r="N26" s="85">
        <v>2751000</v>
      </c>
    </row>
    <row r="27" spans="1:14" hidden="1" outlineLevel="1" x14ac:dyDescent="0.25">
      <c r="A27" s="22" t="s">
        <v>97</v>
      </c>
      <c r="B27" s="104" t="s">
        <v>205</v>
      </c>
      <c r="C27" s="59" t="s">
        <v>48</v>
      </c>
      <c r="D27" s="89" t="s">
        <v>160</v>
      </c>
      <c r="E27" s="90">
        <v>-3700946.9819159214</v>
      </c>
      <c r="F27" s="90">
        <v>-944768.73733458086</v>
      </c>
      <c r="G27" s="90">
        <v>-861314.63376301294</v>
      </c>
      <c r="H27" s="90">
        <v>-865182.62898480613</v>
      </c>
      <c r="I27" s="90">
        <v>-1029680.9818335222</v>
      </c>
      <c r="J27" s="90">
        <v>-3279000</v>
      </c>
      <c r="K27" s="90">
        <v>-864000</v>
      </c>
      <c r="L27" s="90">
        <v>-753000</v>
      </c>
      <c r="M27" s="90">
        <v>-840000</v>
      </c>
      <c r="N27" s="90">
        <v>-822000</v>
      </c>
    </row>
    <row r="28" spans="1:14" hidden="1" outlineLevel="1" x14ac:dyDescent="0.25">
      <c r="A28" s="22" t="s">
        <v>101</v>
      </c>
      <c r="B28" s="104" t="s">
        <v>205</v>
      </c>
      <c r="C28" s="59" t="s">
        <v>48</v>
      </c>
      <c r="D28" s="83" t="s">
        <v>161</v>
      </c>
      <c r="E28" s="85">
        <v>7181674.7068830729</v>
      </c>
      <c r="F28" s="85">
        <v>1815361.1344155988</v>
      </c>
      <c r="G28" s="85">
        <v>1947106.1032465217</v>
      </c>
      <c r="H28" s="85">
        <v>2016246.6253808783</v>
      </c>
      <c r="I28" s="85">
        <v>1402960.8438400729</v>
      </c>
      <c r="J28" s="85">
        <v>7176000</v>
      </c>
      <c r="K28" s="85">
        <v>1541000</v>
      </c>
      <c r="L28" s="85">
        <v>1807000</v>
      </c>
      <c r="M28" s="85">
        <v>1899000</v>
      </c>
      <c r="N28" s="85">
        <v>1929000</v>
      </c>
    </row>
    <row r="29" spans="1:14" hidden="1" outlineLevel="1" x14ac:dyDescent="0.25">
      <c r="A29" s="136" t="s">
        <v>103</v>
      </c>
      <c r="B29" s="104" t="s">
        <v>205</v>
      </c>
      <c r="C29" s="59" t="s">
        <v>48</v>
      </c>
      <c r="D29" s="89" t="s">
        <v>172</v>
      </c>
      <c r="E29" s="90">
        <v>327014.15671231691</v>
      </c>
      <c r="F29" s="90">
        <v>90232.884558896229</v>
      </c>
      <c r="G29" s="90">
        <v>82490.945224009207</v>
      </c>
      <c r="H29" s="90">
        <v>68238.67429800742</v>
      </c>
      <c r="I29" s="90">
        <v>86051.652631404126</v>
      </c>
      <c r="J29" s="90">
        <v>358000</v>
      </c>
      <c r="K29" s="90">
        <v>55000</v>
      </c>
      <c r="L29" s="90">
        <v>95000</v>
      </c>
      <c r="M29" s="90">
        <v>111000</v>
      </c>
      <c r="N29" s="90">
        <v>97000</v>
      </c>
    </row>
    <row r="30" spans="1:14" hidden="1" outlineLevel="1" x14ac:dyDescent="0.25">
      <c r="A30" s="22" t="s">
        <v>104</v>
      </c>
      <c r="B30" s="104" t="s">
        <v>205</v>
      </c>
      <c r="C30" s="59" t="s">
        <v>48</v>
      </c>
      <c r="D30" s="66" t="s">
        <v>163</v>
      </c>
      <c r="E30" s="90">
        <v>11017.917097995371</v>
      </c>
      <c r="F30" s="90">
        <v>-9493.1642601781914</v>
      </c>
      <c r="G30" s="90">
        <v>9423.1836648751123</v>
      </c>
      <c r="H30" s="90">
        <v>10056.70523322396</v>
      </c>
      <c r="I30" s="90">
        <v>1031.192460074481</v>
      </c>
      <c r="J30" s="90">
        <v>109000</v>
      </c>
      <c r="K30" s="90">
        <v>-19000</v>
      </c>
      <c r="L30" s="90">
        <v>0</v>
      </c>
      <c r="M30" s="90">
        <v>120000</v>
      </c>
      <c r="N30" s="90">
        <v>8000</v>
      </c>
    </row>
    <row r="31" spans="1:14" hidden="1" outlineLevel="1" x14ac:dyDescent="0.25">
      <c r="A31" s="22" t="s">
        <v>92</v>
      </c>
      <c r="B31" s="104" t="s">
        <v>205</v>
      </c>
      <c r="C31" s="59" t="s">
        <v>48</v>
      </c>
      <c r="D31" s="83" t="s">
        <v>164</v>
      </c>
      <c r="E31" s="85">
        <v>7519706.7806933848</v>
      </c>
      <c r="F31" s="85">
        <v>1896100.8547143168</v>
      </c>
      <c r="G31" s="85">
        <v>2039020.232135406</v>
      </c>
      <c r="H31" s="85">
        <v>2094542.0049121098</v>
      </c>
      <c r="I31" s="85">
        <v>1490043.6889315515</v>
      </c>
      <c r="J31" s="85">
        <v>7643000</v>
      </c>
      <c r="K31" s="85">
        <v>1577000</v>
      </c>
      <c r="L31" s="85">
        <v>1902000</v>
      </c>
      <c r="M31" s="85">
        <v>2130000</v>
      </c>
      <c r="N31" s="85">
        <v>2034000</v>
      </c>
    </row>
    <row r="32" spans="1:14" s="9" customFormat="1" ht="6" hidden="1" customHeight="1" outlineLevel="1" x14ac:dyDescent="0.25">
      <c r="B32" s="105"/>
      <c r="C32" s="6"/>
      <c r="D32" s="15"/>
      <c r="E32" s="97"/>
      <c r="F32" s="97"/>
      <c r="G32" s="97"/>
      <c r="H32" s="97"/>
      <c r="I32" s="97"/>
      <c r="J32" s="97"/>
      <c r="K32" s="97"/>
      <c r="L32" s="97"/>
      <c r="M32" s="97"/>
      <c r="N32" s="97"/>
    </row>
    <row r="33" spans="1:14" hidden="1" outlineLevel="1" x14ac:dyDescent="0.25">
      <c r="C33" s="94" t="s">
        <v>48</v>
      </c>
      <c r="D33" s="89" t="str">
        <f>"Allocated Equity (€bn, year to date) "</f>
        <v xml:space="preserve">Allocated Equity (€bn, year to date) </v>
      </c>
      <c r="E33" s="113">
        <f>'FPN pro forma'!E21</f>
        <v>38117468.409216315</v>
      </c>
      <c r="F33" s="113">
        <f>'FPN pro forma'!F21</f>
        <v>38117468.409216315</v>
      </c>
      <c r="G33" s="82">
        <f>'FPN pro forma'!G21</f>
        <v>37820543.861342229</v>
      </c>
      <c r="H33" s="82">
        <f>'FPN pro forma'!H21</f>
        <v>37798224.24198702</v>
      </c>
      <c r="I33" s="82">
        <f>'FPN pro forma'!I21</f>
        <v>37856277.554295763</v>
      </c>
      <c r="J33" s="82">
        <f>'FPN pro forma'!J21</f>
        <v>37697117.02984982</v>
      </c>
      <c r="K33" s="82">
        <f>'FPN pro forma'!K21</f>
        <v>37697117.02984982</v>
      </c>
      <c r="L33" s="82">
        <f>'FPN pro forma'!L21</f>
        <v>37878126.359788261</v>
      </c>
      <c r="M33" s="82">
        <f>'FPN pro forma'!M21</f>
        <v>38021939.531251825</v>
      </c>
      <c r="N33" s="113">
        <f>'FPN pro forma'!N21</f>
        <v>38067817.601935402</v>
      </c>
    </row>
    <row r="34" spans="1:14" s="9" customFormat="1" ht="13.5" hidden="1" customHeight="1" outlineLevel="1" x14ac:dyDescent="0.25">
      <c r="B34" s="105"/>
      <c r="C34" s="6"/>
      <c r="D34" s="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1:14" s="126" customFormat="1" hidden="1" outlineLevel="1" x14ac:dyDescent="0.25">
      <c r="B35" s="102"/>
      <c r="C35" s="9"/>
      <c r="D35" s="144" t="str">
        <f>"€m "</f>
        <v xml:space="preserve">€m </v>
      </c>
      <c r="E35" s="74">
        <f>2014</f>
        <v>2014</v>
      </c>
      <c r="F35" s="74" t="s">
        <v>148</v>
      </c>
      <c r="G35" s="74" t="s">
        <v>149</v>
      </c>
      <c r="H35" s="74" t="s">
        <v>150</v>
      </c>
      <c r="I35" s="74" t="s">
        <v>151</v>
      </c>
      <c r="J35" s="74">
        <f>2013</f>
        <v>2013</v>
      </c>
      <c r="K35" s="74" t="s">
        <v>152</v>
      </c>
      <c r="L35" s="74" t="s">
        <v>153</v>
      </c>
      <c r="M35" s="74" t="s">
        <v>154</v>
      </c>
      <c r="N35" s="74" t="s">
        <v>155</v>
      </c>
    </row>
    <row r="36" spans="1:14" hidden="1" outlineLevel="1" x14ac:dyDescent="0.25">
      <c r="C36" s="17"/>
      <c r="D36" s="83" t="s">
        <v>171</v>
      </c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idden="1" outlineLevel="1" x14ac:dyDescent="0.25">
      <c r="A37" s="22" t="s">
        <v>94</v>
      </c>
      <c r="B37" s="104" t="s">
        <v>102</v>
      </c>
      <c r="C37" s="57" t="s">
        <v>28</v>
      </c>
      <c r="D37" s="83" t="s">
        <v>157</v>
      </c>
      <c r="E37" s="85">
        <v>15699633.302515913</v>
      </c>
      <c r="F37" s="85">
        <v>3931282.637758703</v>
      </c>
      <c r="G37" s="85">
        <v>3926671.2337638009</v>
      </c>
      <c r="H37" s="85">
        <v>3909840.6921033296</v>
      </c>
      <c r="I37" s="85">
        <v>3931838.7388900761</v>
      </c>
      <c r="J37" s="81">
        <v>15493000</v>
      </c>
      <c r="K37" s="81">
        <v>3864000</v>
      </c>
      <c r="L37" s="81">
        <v>3889000</v>
      </c>
      <c r="M37" s="81">
        <v>3878000</v>
      </c>
      <c r="N37" s="81">
        <v>3862000</v>
      </c>
    </row>
    <row r="38" spans="1:14" hidden="1" outlineLevel="1" x14ac:dyDescent="0.25">
      <c r="A38" s="22" t="s">
        <v>95</v>
      </c>
      <c r="B38" s="104" t="s">
        <v>102</v>
      </c>
      <c r="C38" s="57" t="s">
        <v>28</v>
      </c>
      <c r="D38" s="89" t="s">
        <v>158</v>
      </c>
      <c r="E38" s="90">
        <v>-9981577.6514870208</v>
      </c>
      <c r="F38" s="90">
        <v>-2531078.2911224538</v>
      </c>
      <c r="G38" s="90">
        <v>-2436933.6821193714</v>
      </c>
      <c r="H38" s="90">
        <v>-2370277.94738795</v>
      </c>
      <c r="I38" s="90">
        <v>-2643287.7308572456</v>
      </c>
      <c r="J38" s="90">
        <v>-9979000</v>
      </c>
      <c r="K38" s="90">
        <v>-2598000</v>
      </c>
      <c r="L38" s="90">
        <v>-2505000</v>
      </c>
      <c r="M38" s="90">
        <v>-2460000</v>
      </c>
      <c r="N38" s="90">
        <v>-2416000</v>
      </c>
    </row>
    <row r="39" spans="1:14" hidden="1" outlineLevel="1" x14ac:dyDescent="0.25">
      <c r="A39" s="22" t="s">
        <v>96</v>
      </c>
      <c r="B39" s="104" t="s">
        <v>102</v>
      </c>
      <c r="C39" s="57" t="s">
        <v>28</v>
      </c>
      <c r="D39" s="83" t="s">
        <v>159</v>
      </c>
      <c r="E39" s="85">
        <v>5718055.6510288911</v>
      </c>
      <c r="F39" s="85">
        <v>1400204.3466362495</v>
      </c>
      <c r="G39" s="85">
        <v>1489737.5516444298</v>
      </c>
      <c r="H39" s="85">
        <v>1539562.7447153796</v>
      </c>
      <c r="I39" s="85">
        <v>1288551.0080328304</v>
      </c>
      <c r="J39" s="85">
        <v>5514000</v>
      </c>
      <c r="K39" s="85">
        <v>1266000</v>
      </c>
      <c r="L39" s="85">
        <v>1384000</v>
      </c>
      <c r="M39" s="85">
        <v>1418000</v>
      </c>
      <c r="N39" s="85">
        <v>1446000</v>
      </c>
    </row>
    <row r="40" spans="1:14" hidden="1" outlineLevel="1" x14ac:dyDescent="0.25">
      <c r="A40" s="22" t="s">
        <v>97</v>
      </c>
      <c r="B40" s="104" t="s">
        <v>102</v>
      </c>
      <c r="C40" s="57" t="s">
        <v>28</v>
      </c>
      <c r="D40" s="89" t="s">
        <v>160</v>
      </c>
      <c r="E40" s="90">
        <v>-2074324.3809297502</v>
      </c>
      <c r="F40" s="90">
        <v>-506082.44413890014</v>
      </c>
      <c r="G40" s="90">
        <v>-493531.97926661384</v>
      </c>
      <c r="H40" s="90">
        <v>-505128.78167350905</v>
      </c>
      <c r="I40" s="90">
        <v>-569581.17585072631</v>
      </c>
      <c r="J40" s="90">
        <v>-1848000</v>
      </c>
      <c r="K40" s="90">
        <v>-525000</v>
      </c>
      <c r="L40" s="90">
        <v>-442000</v>
      </c>
      <c r="M40" s="90">
        <v>-460000</v>
      </c>
      <c r="N40" s="90">
        <v>-421000</v>
      </c>
    </row>
    <row r="41" spans="1:14" hidden="1" outlineLevel="1" x14ac:dyDescent="0.25">
      <c r="A41" s="22" t="s">
        <v>98</v>
      </c>
      <c r="B41" s="104" t="s">
        <v>102</v>
      </c>
      <c r="C41" s="57" t="s">
        <v>28</v>
      </c>
      <c r="D41" s="83" t="s">
        <v>161</v>
      </c>
      <c r="E41" s="85">
        <v>3643731.2700991407</v>
      </c>
      <c r="F41" s="85">
        <v>894121.90249734919</v>
      </c>
      <c r="G41" s="85">
        <v>996205.57237781584</v>
      </c>
      <c r="H41" s="85">
        <v>1034433.9630418704</v>
      </c>
      <c r="I41" s="85">
        <v>718969.832182104</v>
      </c>
      <c r="J41" s="85">
        <v>3666000</v>
      </c>
      <c r="K41" s="85">
        <v>741000</v>
      </c>
      <c r="L41" s="85">
        <v>942000</v>
      </c>
      <c r="M41" s="85">
        <v>958000</v>
      </c>
      <c r="N41" s="85">
        <v>1025000</v>
      </c>
    </row>
    <row r="42" spans="1:14" hidden="1" outlineLevel="1" x14ac:dyDescent="0.25">
      <c r="A42" s="136" t="s">
        <v>103</v>
      </c>
      <c r="B42" s="104" t="s">
        <v>102</v>
      </c>
      <c r="C42" s="57" t="s">
        <v>28</v>
      </c>
      <c r="D42" s="89" t="s">
        <v>172</v>
      </c>
      <c r="E42" s="90">
        <v>-6768.0341278754804</v>
      </c>
      <c r="F42" s="90">
        <v>1257.7144103767928</v>
      </c>
      <c r="G42" s="90">
        <v>-2323.2094100803038</v>
      </c>
      <c r="H42" s="90">
        <v>-9822.9452920804379</v>
      </c>
      <c r="I42" s="90">
        <v>4120.4061639084739</v>
      </c>
      <c r="J42" s="90">
        <v>55000</v>
      </c>
      <c r="K42" s="90">
        <v>-2000</v>
      </c>
      <c r="L42" s="90">
        <v>13000</v>
      </c>
      <c r="M42" s="90">
        <v>25000</v>
      </c>
      <c r="N42" s="90">
        <v>19000</v>
      </c>
    </row>
    <row r="43" spans="1:14" hidden="1" outlineLevel="1" x14ac:dyDescent="0.25">
      <c r="A43" s="22" t="s">
        <v>104</v>
      </c>
      <c r="B43" s="104" t="s">
        <v>102</v>
      </c>
      <c r="C43" s="57" t="s">
        <v>28</v>
      </c>
      <c r="D43" s="66" t="s">
        <v>163</v>
      </c>
      <c r="E43" s="90">
        <v>-18717.791460584831</v>
      </c>
      <c r="F43" s="90">
        <v>-23207.934103837029</v>
      </c>
      <c r="G43" s="90">
        <v>3430.9437642069843</v>
      </c>
      <c r="H43" s="90">
        <v>544.21871155475412</v>
      </c>
      <c r="I43" s="90">
        <v>514.98016749045723</v>
      </c>
      <c r="J43" s="90">
        <v>-4000</v>
      </c>
      <c r="K43" s="90">
        <v>-2000</v>
      </c>
      <c r="L43" s="90">
        <v>-1000</v>
      </c>
      <c r="M43" s="90">
        <v>-2000</v>
      </c>
      <c r="N43" s="90">
        <v>1000</v>
      </c>
    </row>
    <row r="44" spans="1:14" hidden="1" outlineLevel="1" x14ac:dyDescent="0.25">
      <c r="A44" s="22" t="s">
        <v>91</v>
      </c>
      <c r="B44" s="104" t="s">
        <v>102</v>
      </c>
      <c r="C44" s="57" t="s">
        <v>28</v>
      </c>
      <c r="D44" s="83" t="s">
        <v>164</v>
      </c>
      <c r="E44" s="85">
        <v>3618245.4445106806</v>
      </c>
      <c r="F44" s="85">
        <v>872171.68280388892</v>
      </c>
      <c r="G44" s="85">
        <v>997313.30673194258</v>
      </c>
      <c r="H44" s="85">
        <v>1025155.2364613448</v>
      </c>
      <c r="I44" s="85">
        <v>723605.21851350297</v>
      </c>
      <c r="J44" s="85">
        <v>3717000</v>
      </c>
      <c r="K44" s="85">
        <v>737000</v>
      </c>
      <c r="L44" s="85">
        <v>954000</v>
      </c>
      <c r="M44" s="85">
        <v>981000</v>
      </c>
      <c r="N44" s="85">
        <v>1045000</v>
      </c>
    </row>
    <row r="45" spans="1:14" hidden="1" outlineLevel="1" x14ac:dyDescent="0.25">
      <c r="A45" s="127"/>
      <c r="B45" s="103"/>
      <c r="C45" s="6"/>
      <c r="D45" s="89" t="s">
        <v>170</v>
      </c>
      <c r="E45" s="90">
        <f t="shared" ref="E45:N45" si="0">E46-E44</f>
        <v>-248338.68036353681</v>
      </c>
      <c r="F45" s="90">
        <f t="shared" si="0"/>
        <v>-59844.2022068277</v>
      </c>
      <c r="G45" s="90">
        <f t="shared" si="0"/>
        <v>-60172.169493631343</v>
      </c>
      <c r="H45" s="90">
        <f t="shared" si="0"/>
        <v>-65331.367913070833</v>
      </c>
      <c r="I45" s="90">
        <f t="shared" si="0"/>
        <v>-62990.940750000998</v>
      </c>
      <c r="J45" s="90">
        <f t="shared" si="0"/>
        <v>-216000</v>
      </c>
      <c r="K45" s="90">
        <f t="shared" si="0"/>
        <v>-50000</v>
      </c>
      <c r="L45" s="90">
        <f t="shared" si="0"/>
        <v>-56000</v>
      </c>
      <c r="M45" s="90">
        <f t="shared" si="0"/>
        <v>-53000</v>
      </c>
      <c r="N45" s="90">
        <f t="shared" si="0"/>
        <v>-57000</v>
      </c>
    </row>
    <row r="46" spans="1:14" hidden="1" outlineLevel="1" x14ac:dyDescent="0.25">
      <c r="A46" s="22"/>
      <c r="B46" s="104" t="s">
        <v>105</v>
      </c>
      <c r="C46" s="59" t="s">
        <v>47</v>
      </c>
      <c r="D46" s="83" t="s">
        <v>173</v>
      </c>
      <c r="E46" s="85">
        <v>3369906.7641471438</v>
      </c>
      <c r="F46" s="85">
        <v>812327.48059706122</v>
      </c>
      <c r="G46" s="85">
        <v>937141.13723831123</v>
      </c>
      <c r="H46" s="85">
        <v>959823.86854827392</v>
      </c>
      <c r="I46" s="85">
        <v>660614.27776350197</v>
      </c>
      <c r="J46" s="81">
        <v>3501000</v>
      </c>
      <c r="K46" s="81">
        <v>687000</v>
      </c>
      <c r="L46" s="81">
        <v>898000</v>
      </c>
      <c r="M46" s="81">
        <v>928000</v>
      </c>
      <c r="N46" s="81">
        <v>988000</v>
      </c>
    </row>
    <row r="47" spans="1:14" s="9" customFormat="1" ht="6" hidden="1" customHeight="1" outlineLevel="1" x14ac:dyDescent="0.25">
      <c r="B47" s="105"/>
      <c r="C47" s="6"/>
      <c r="D47" s="15"/>
      <c r="E47" s="97"/>
      <c r="F47" s="97"/>
      <c r="G47" s="97"/>
      <c r="H47" s="97"/>
      <c r="I47" s="97"/>
      <c r="J47" s="97"/>
      <c r="K47" s="97"/>
      <c r="L47" s="97"/>
      <c r="M47" s="97"/>
      <c r="N47" s="97"/>
    </row>
    <row r="48" spans="1:14" hidden="1" outlineLevel="1" x14ac:dyDescent="0.25">
      <c r="C48" s="94" t="s">
        <v>48</v>
      </c>
      <c r="D48" s="89" t="str">
        <f>"Allocated Equity (€bn, year to date) "</f>
        <v xml:space="preserve">Allocated Equity (€bn, year to date) </v>
      </c>
      <c r="E48" s="113">
        <f>'FPN pro forma'!E22</f>
        <v>18505837.416535269</v>
      </c>
      <c r="F48" s="113">
        <f>'FPN pro forma'!F22</f>
        <v>18505837.416535269</v>
      </c>
      <c r="G48" s="82">
        <f>'FPN pro forma'!G22</f>
        <v>18594450.661520358</v>
      </c>
      <c r="H48" s="82">
        <f>'FPN pro forma'!H22</f>
        <v>18670913.523582205</v>
      </c>
      <c r="I48" s="82">
        <f>'FPN pro forma'!I22</f>
        <v>18823362.941437755</v>
      </c>
      <c r="J48" s="82">
        <f>'FPN pro forma'!J22</f>
        <v>19047084.011156984</v>
      </c>
      <c r="K48" s="82">
        <f>'FPN pro forma'!K22</f>
        <v>19047084.011156984</v>
      </c>
      <c r="L48" s="82">
        <f>'FPN pro forma'!L22</f>
        <v>19170655.350281496</v>
      </c>
      <c r="M48" s="82">
        <f>'FPN pro forma'!M22</f>
        <v>19302440.760748774</v>
      </c>
      <c r="N48" s="113">
        <f>'FPN pro forma'!N22</f>
        <v>19459696.660349283</v>
      </c>
    </row>
    <row r="49" spans="1:14" hidden="1" outlineLevel="1" x14ac:dyDescent="0.25">
      <c r="C49" s="94"/>
      <c r="D49" s="89"/>
      <c r="E49" s="82"/>
      <c r="F49" s="82"/>
      <c r="G49" s="82"/>
      <c r="H49" s="82"/>
      <c r="I49" s="82"/>
      <c r="J49" s="82"/>
      <c r="K49" s="82"/>
      <c r="L49" s="82"/>
      <c r="M49" s="82"/>
      <c r="N49" s="82"/>
    </row>
    <row r="50" spans="1:14" s="126" customFormat="1" hidden="1" outlineLevel="1" x14ac:dyDescent="0.25">
      <c r="B50" s="102"/>
      <c r="C50" s="9"/>
      <c r="D50" s="144" t="str">
        <f>"€m "</f>
        <v xml:space="preserve">€m </v>
      </c>
      <c r="E50" s="74">
        <f>2014</f>
        <v>2014</v>
      </c>
      <c r="F50" s="74" t="s">
        <v>148</v>
      </c>
      <c r="G50" s="74" t="s">
        <v>149</v>
      </c>
      <c r="H50" s="74" t="s">
        <v>150</v>
      </c>
      <c r="I50" s="74" t="s">
        <v>151</v>
      </c>
      <c r="J50" s="74">
        <f>2013</f>
        <v>2013</v>
      </c>
      <c r="K50" s="74" t="s">
        <v>152</v>
      </c>
      <c r="L50" s="74" t="s">
        <v>153</v>
      </c>
      <c r="M50" s="74" t="s">
        <v>154</v>
      </c>
      <c r="N50" s="74" t="s">
        <v>155</v>
      </c>
    </row>
    <row r="51" spans="1:14" hidden="1" outlineLevel="1" x14ac:dyDescent="0.25">
      <c r="C51" s="17"/>
      <c r="D51" s="83" t="s">
        <v>174</v>
      </c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idden="1" outlineLevel="1" x14ac:dyDescent="0.25">
      <c r="A52" s="22" t="s">
        <v>99</v>
      </c>
      <c r="B52" s="104" t="s">
        <v>105</v>
      </c>
      <c r="C52" s="59" t="s">
        <v>48</v>
      </c>
      <c r="D52" s="83" t="s">
        <v>157</v>
      </c>
      <c r="E52" s="85">
        <v>15143884.268965358</v>
      </c>
      <c r="F52" s="85">
        <v>3801171.2563655702</v>
      </c>
      <c r="G52" s="85">
        <v>3758315.9418711765</v>
      </c>
      <c r="H52" s="85">
        <v>3780863.7179065696</v>
      </c>
      <c r="I52" s="85">
        <v>3803533.3528220449</v>
      </c>
      <c r="J52" s="81">
        <v>15104000</v>
      </c>
      <c r="K52" s="81">
        <v>3755000</v>
      </c>
      <c r="L52" s="81">
        <v>3784000</v>
      </c>
      <c r="M52" s="81">
        <v>3809000</v>
      </c>
      <c r="N52" s="81">
        <v>3756000</v>
      </c>
    </row>
    <row r="53" spans="1:14" hidden="1" outlineLevel="1" x14ac:dyDescent="0.25">
      <c r="A53" s="22" t="s">
        <v>95</v>
      </c>
      <c r="B53" s="104" t="s">
        <v>105</v>
      </c>
      <c r="C53" s="59" t="s">
        <v>48</v>
      </c>
      <c r="D53" s="89" t="s">
        <v>158</v>
      </c>
      <c r="E53" s="90">
        <v>-9734622.142189594</v>
      </c>
      <c r="F53" s="90">
        <v>-2468591.3590476383</v>
      </c>
      <c r="G53" s="90">
        <v>-2376276.871559334</v>
      </c>
      <c r="H53" s="90">
        <v>-2310252.5393037661</v>
      </c>
      <c r="I53" s="90">
        <v>-2579501.3722788547</v>
      </c>
      <c r="J53" s="90">
        <v>-9744000</v>
      </c>
      <c r="K53" s="90">
        <v>-2537000</v>
      </c>
      <c r="L53" s="90">
        <v>-2447000</v>
      </c>
      <c r="M53" s="90">
        <v>-2400000</v>
      </c>
      <c r="N53" s="90">
        <v>-2360000</v>
      </c>
    </row>
    <row r="54" spans="1:14" hidden="1" outlineLevel="1" x14ac:dyDescent="0.25">
      <c r="A54" s="22" t="s">
        <v>100</v>
      </c>
      <c r="B54" s="104" t="s">
        <v>105</v>
      </c>
      <c r="C54" s="59" t="s">
        <v>48</v>
      </c>
      <c r="D54" s="83" t="s">
        <v>159</v>
      </c>
      <c r="E54" s="85">
        <v>5409262.1267757639</v>
      </c>
      <c r="F54" s="85">
        <v>1332579.897317932</v>
      </c>
      <c r="G54" s="85">
        <v>1382039.0703118425</v>
      </c>
      <c r="H54" s="85">
        <v>1470611.1786028035</v>
      </c>
      <c r="I54" s="85">
        <v>1224031.9805431901</v>
      </c>
      <c r="J54" s="85">
        <v>5360000</v>
      </c>
      <c r="K54" s="85">
        <v>1218000</v>
      </c>
      <c r="L54" s="85">
        <v>1337000</v>
      </c>
      <c r="M54" s="85">
        <v>1409000</v>
      </c>
      <c r="N54" s="85">
        <v>1396000</v>
      </c>
    </row>
    <row r="55" spans="1:14" hidden="1" outlineLevel="1" x14ac:dyDescent="0.25">
      <c r="A55" s="22" t="s">
        <v>97</v>
      </c>
      <c r="B55" s="104" t="s">
        <v>105</v>
      </c>
      <c r="C55" s="59" t="s">
        <v>48</v>
      </c>
      <c r="D55" s="89" t="s">
        <v>160</v>
      </c>
      <c r="E55" s="90">
        <v>-2070246.6438434729</v>
      </c>
      <c r="F55" s="90">
        <v>-505034.53233121801</v>
      </c>
      <c r="G55" s="90">
        <v>-491238.21610087779</v>
      </c>
      <c r="H55" s="90">
        <v>-505597.29475028982</v>
      </c>
      <c r="I55" s="90">
        <v>-568376.60066108708</v>
      </c>
      <c r="J55" s="90">
        <v>-1843000</v>
      </c>
      <c r="K55" s="90">
        <v>-524000</v>
      </c>
      <c r="L55" s="90">
        <v>-441000</v>
      </c>
      <c r="M55" s="90">
        <v>-459000</v>
      </c>
      <c r="N55" s="90">
        <v>-419000</v>
      </c>
    </row>
    <row r="56" spans="1:14" hidden="1" outlineLevel="1" x14ac:dyDescent="0.25">
      <c r="A56" s="22" t="s">
        <v>101</v>
      </c>
      <c r="B56" s="104" t="s">
        <v>105</v>
      </c>
      <c r="C56" s="59" t="s">
        <v>48</v>
      </c>
      <c r="D56" s="83" t="s">
        <v>161</v>
      </c>
      <c r="E56" s="85">
        <v>3339015.482932291</v>
      </c>
      <c r="F56" s="85">
        <v>827545.36498671398</v>
      </c>
      <c r="G56" s="85">
        <v>890800.85421096464</v>
      </c>
      <c r="H56" s="85">
        <v>965013.88385251374</v>
      </c>
      <c r="I56" s="85">
        <v>655655.37988210307</v>
      </c>
      <c r="J56" s="85">
        <v>3517000</v>
      </c>
      <c r="K56" s="85">
        <v>694000</v>
      </c>
      <c r="L56" s="85">
        <v>896000</v>
      </c>
      <c r="M56" s="85">
        <v>950000</v>
      </c>
      <c r="N56" s="85">
        <v>977000</v>
      </c>
    </row>
    <row r="57" spans="1:14" hidden="1" outlineLevel="1" x14ac:dyDescent="0.25">
      <c r="A57" s="136" t="s">
        <v>103</v>
      </c>
      <c r="B57" s="104" t="s">
        <v>105</v>
      </c>
      <c r="C57" s="59" t="s">
        <v>48</v>
      </c>
      <c r="D57" s="89" t="s">
        <v>172</v>
      </c>
      <c r="E57" s="90">
        <v>-7792.6276778754818</v>
      </c>
      <c r="F57" s="90">
        <v>982.74243704345918</v>
      </c>
      <c r="G57" s="90">
        <v>-2582.0465267469704</v>
      </c>
      <c r="H57" s="90">
        <v>-10081.182042080438</v>
      </c>
      <c r="I57" s="90">
        <v>3887.8584539084736</v>
      </c>
      <c r="J57" s="90">
        <v>55000</v>
      </c>
      <c r="K57" s="90">
        <v>-1000</v>
      </c>
      <c r="L57" s="90">
        <v>12000</v>
      </c>
      <c r="M57" s="90">
        <v>25000</v>
      </c>
      <c r="N57" s="90">
        <v>19000</v>
      </c>
    </row>
    <row r="58" spans="1:14" hidden="1" outlineLevel="1" x14ac:dyDescent="0.25">
      <c r="A58" s="22" t="s">
        <v>104</v>
      </c>
      <c r="B58" s="104" t="s">
        <v>105</v>
      </c>
      <c r="C58" s="59" t="s">
        <v>48</v>
      </c>
      <c r="D58" s="66" t="s">
        <v>163</v>
      </c>
      <c r="E58" s="90">
        <v>-18649.784957251501</v>
      </c>
      <c r="F58" s="90">
        <v>-23208.546823456232</v>
      </c>
      <c r="G58" s="90">
        <v>3431.6173108736511</v>
      </c>
      <c r="H58" s="90">
        <v>594.59272784062239</v>
      </c>
      <c r="I58" s="90">
        <v>532.55182749045719</v>
      </c>
      <c r="J58" s="90">
        <v>-4000</v>
      </c>
      <c r="K58" s="90">
        <v>-2000</v>
      </c>
      <c r="L58" s="90">
        <v>-1000</v>
      </c>
      <c r="M58" s="90">
        <v>-2000</v>
      </c>
      <c r="N58" s="90">
        <v>1000</v>
      </c>
    </row>
    <row r="59" spans="1:14" hidden="1" outlineLevel="1" x14ac:dyDescent="0.25">
      <c r="A59" s="22" t="s">
        <v>92</v>
      </c>
      <c r="B59" s="104" t="s">
        <v>105</v>
      </c>
      <c r="C59" s="59" t="s">
        <v>48</v>
      </c>
      <c r="D59" s="83" t="s">
        <v>164</v>
      </c>
      <c r="E59" s="85">
        <v>3312573.0702971639</v>
      </c>
      <c r="F59" s="85">
        <v>805319.56060030125</v>
      </c>
      <c r="G59" s="85">
        <v>891650.42499509128</v>
      </c>
      <c r="H59" s="85">
        <v>955527.29453827394</v>
      </c>
      <c r="I59" s="85">
        <v>660075.79016350198</v>
      </c>
      <c r="J59" s="85">
        <v>3568000</v>
      </c>
      <c r="K59" s="85">
        <v>691000</v>
      </c>
      <c r="L59" s="85">
        <v>907000</v>
      </c>
      <c r="M59" s="85">
        <v>973000</v>
      </c>
      <c r="N59" s="85">
        <v>997000</v>
      </c>
    </row>
    <row r="60" spans="1:14" s="9" customFormat="1" ht="6" hidden="1" customHeight="1" outlineLevel="1" x14ac:dyDescent="0.25">
      <c r="B60" s="105"/>
      <c r="C60" s="6"/>
      <c r="D60" s="15"/>
      <c r="E60" s="97"/>
      <c r="F60" s="97"/>
      <c r="G60" s="97"/>
      <c r="H60" s="97"/>
      <c r="I60" s="97"/>
      <c r="J60" s="97"/>
      <c r="K60" s="97"/>
      <c r="L60" s="97"/>
      <c r="M60" s="97"/>
      <c r="N60" s="97"/>
    </row>
    <row r="61" spans="1:14" hidden="1" outlineLevel="1" x14ac:dyDescent="0.25">
      <c r="C61" s="94" t="s">
        <v>48</v>
      </c>
      <c r="D61" s="89" t="str">
        <f>"Allocated Equity (€bn, year to date) "</f>
        <v xml:space="preserve">Allocated Equity (€bn, year to date) </v>
      </c>
      <c r="E61" s="113">
        <f>'FPN pro forma'!E22</f>
        <v>18505837.416535269</v>
      </c>
      <c r="F61" s="113">
        <f>'FPN pro forma'!F22</f>
        <v>18505837.416535269</v>
      </c>
      <c r="G61" s="82">
        <f>'FPN pro forma'!G22</f>
        <v>18594450.661520358</v>
      </c>
      <c r="H61" s="82">
        <f>'FPN pro forma'!H22</f>
        <v>18670913.523582205</v>
      </c>
      <c r="I61" s="82">
        <f>'FPN pro forma'!I22</f>
        <v>18823362.941437755</v>
      </c>
      <c r="J61" s="82">
        <f>'FPN pro forma'!J22</f>
        <v>19047084.011156984</v>
      </c>
      <c r="K61" s="82">
        <f>'FPN pro forma'!K22</f>
        <v>19047084.011156984</v>
      </c>
      <c r="L61" s="82">
        <f>'FPN pro forma'!L22</f>
        <v>19170655.350281496</v>
      </c>
      <c r="M61" s="82">
        <f>'FPN pro forma'!M22</f>
        <v>19302440.760748774</v>
      </c>
      <c r="N61" s="113">
        <f>'FPN pro forma'!N22</f>
        <v>19459696.660349283</v>
      </c>
    </row>
    <row r="62" spans="1:14" s="9" customFormat="1" ht="13.5" hidden="1" customHeight="1" outlineLevel="1" x14ac:dyDescent="0.25">
      <c r="B62" s="105"/>
      <c r="C62" s="6"/>
      <c r="D62" s="7"/>
      <c r="E62" s="98"/>
      <c r="F62" s="98"/>
      <c r="G62" s="98"/>
      <c r="H62" s="98"/>
      <c r="I62" s="98"/>
      <c r="J62" s="98"/>
      <c r="K62" s="98"/>
      <c r="L62" s="98"/>
      <c r="M62" s="98"/>
      <c r="N62" s="98"/>
    </row>
    <row r="63" spans="1:14" s="126" customFormat="1" hidden="1" outlineLevel="1" x14ac:dyDescent="0.25">
      <c r="B63" s="102"/>
      <c r="C63" s="9"/>
      <c r="D63" s="144" t="str">
        <f>"€m "</f>
        <v xml:space="preserve">€m </v>
      </c>
      <c r="E63" s="74">
        <f>2014</f>
        <v>2014</v>
      </c>
      <c r="F63" s="74" t="s">
        <v>148</v>
      </c>
      <c r="G63" s="74" t="s">
        <v>149</v>
      </c>
      <c r="H63" s="74" t="s">
        <v>150</v>
      </c>
      <c r="I63" s="74" t="s">
        <v>151</v>
      </c>
      <c r="J63" s="74">
        <f>2013</f>
        <v>2013</v>
      </c>
      <c r="K63" s="74" t="s">
        <v>152</v>
      </c>
      <c r="L63" s="74" t="s">
        <v>153</v>
      </c>
      <c r="M63" s="74" t="s">
        <v>154</v>
      </c>
      <c r="N63" s="74" t="s">
        <v>155</v>
      </c>
    </row>
    <row r="64" spans="1:14" hidden="1" outlineLevel="1" x14ac:dyDescent="0.25">
      <c r="D64" s="83" t="s">
        <v>175</v>
      </c>
    </row>
    <row r="65" spans="1:14" hidden="1" outlineLevel="1" x14ac:dyDescent="0.25">
      <c r="A65" s="22" t="s">
        <v>93</v>
      </c>
      <c r="B65" s="103" t="s">
        <v>106</v>
      </c>
      <c r="C65" s="65" t="s">
        <v>0</v>
      </c>
      <c r="D65" s="83" t="s">
        <v>157</v>
      </c>
      <c r="E65" s="85">
        <v>6748713.8338336423</v>
      </c>
      <c r="F65" s="85">
        <v>1651661.7924388577</v>
      </c>
      <c r="G65" s="85">
        <v>1669258.881527165</v>
      </c>
      <c r="H65" s="85">
        <v>1708127.4642621668</v>
      </c>
      <c r="I65" s="85">
        <v>1719665.695605454</v>
      </c>
      <c r="J65" s="81">
        <v>6922000</v>
      </c>
      <c r="K65" s="81">
        <v>1698000</v>
      </c>
      <c r="L65" s="81">
        <v>1755000</v>
      </c>
      <c r="M65" s="81">
        <v>1757000</v>
      </c>
      <c r="N65" s="81">
        <v>1712000</v>
      </c>
    </row>
    <row r="66" spans="1:14" s="16" customFormat="1" hidden="1" outlineLevel="1" x14ac:dyDescent="0.25">
      <c r="A66" s="136" t="s">
        <v>107</v>
      </c>
      <c r="B66" s="103" t="s">
        <v>106</v>
      </c>
      <c r="C66" s="86" t="s">
        <v>0</v>
      </c>
      <c r="D66" s="87" t="s">
        <v>176</v>
      </c>
      <c r="E66" s="88">
        <v>4001366.8761864607</v>
      </c>
      <c r="F66" s="88">
        <v>985758.27078181051</v>
      </c>
      <c r="G66" s="88">
        <v>979250.80027963757</v>
      </c>
      <c r="H66" s="88">
        <v>1030709.3278384954</v>
      </c>
      <c r="I66" s="88">
        <v>1005648.4772865183</v>
      </c>
      <c r="J66" s="88">
        <v>4145000</v>
      </c>
      <c r="K66" s="88">
        <v>1025000</v>
      </c>
      <c r="L66" s="88">
        <v>1055000</v>
      </c>
      <c r="M66" s="88">
        <v>1055000</v>
      </c>
      <c r="N66" s="88">
        <v>1010000</v>
      </c>
    </row>
    <row r="67" spans="1:14" s="16" customFormat="1" hidden="1" outlineLevel="1" x14ac:dyDescent="0.25">
      <c r="A67" s="22" t="s">
        <v>108</v>
      </c>
      <c r="B67" s="103" t="s">
        <v>106</v>
      </c>
      <c r="C67" s="86" t="s">
        <v>0</v>
      </c>
      <c r="D67" s="87" t="s">
        <v>177</v>
      </c>
      <c r="E67" s="88">
        <v>2747346.9576471816</v>
      </c>
      <c r="F67" s="88">
        <v>665903.52165704721</v>
      </c>
      <c r="G67" s="88">
        <v>690008.08124752739</v>
      </c>
      <c r="H67" s="88">
        <v>677418.13642367139</v>
      </c>
      <c r="I67" s="88">
        <v>714017.21831893572</v>
      </c>
      <c r="J67" s="88">
        <v>2777000</v>
      </c>
      <c r="K67" s="88">
        <v>673000</v>
      </c>
      <c r="L67" s="88">
        <v>700000</v>
      </c>
      <c r="M67" s="88">
        <v>702000</v>
      </c>
      <c r="N67" s="88">
        <v>702000</v>
      </c>
    </row>
    <row r="68" spans="1:14" hidden="1" outlineLevel="1" x14ac:dyDescent="0.25">
      <c r="A68" s="22" t="s">
        <v>95</v>
      </c>
      <c r="B68" s="103" t="s">
        <v>106</v>
      </c>
      <c r="C68" s="65" t="s">
        <v>0</v>
      </c>
      <c r="D68" s="89" t="s">
        <v>158</v>
      </c>
      <c r="E68" s="90">
        <v>-4510001.0437190523</v>
      </c>
      <c r="F68" s="90">
        <v>-1168853.1320818956</v>
      </c>
      <c r="G68" s="90">
        <v>-1134223.8098395024</v>
      </c>
      <c r="H68" s="90">
        <v>-1072085.4089328242</v>
      </c>
      <c r="I68" s="90">
        <v>-1134838.6928648292</v>
      </c>
      <c r="J68" s="90">
        <v>-4543000</v>
      </c>
      <c r="K68" s="90">
        <v>-1200000</v>
      </c>
      <c r="L68" s="90">
        <v>-1162000</v>
      </c>
      <c r="M68" s="90">
        <v>-1097000</v>
      </c>
      <c r="N68" s="90">
        <v>-1084000</v>
      </c>
    </row>
    <row r="69" spans="1:14" hidden="1" outlineLevel="1" x14ac:dyDescent="0.25">
      <c r="A69" s="22" t="s">
        <v>100</v>
      </c>
      <c r="B69" s="103" t="s">
        <v>106</v>
      </c>
      <c r="C69" s="65" t="s">
        <v>0</v>
      </c>
      <c r="D69" s="83" t="s">
        <v>159</v>
      </c>
      <c r="E69" s="85">
        <v>2238712.79011459</v>
      </c>
      <c r="F69" s="85">
        <v>482808.66035696212</v>
      </c>
      <c r="G69" s="85">
        <v>535035.07168766251</v>
      </c>
      <c r="H69" s="85">
        <v>636042.05532934261</v>
      </c>
      <c r="I69" s="85">
        <v>584827.00274062483</v>
      </c>
      <c r="J69" s="85">
        <v>2379000</v>
      </c>
      <c r="K69" s="85">
        <v>498000</v>
      </c>
      <c r="L69" s="85">
        <v>593000</v>
      </c>
      <c r="M69" s="85">
        <v>660000</v>
      </c>
      <c r="N69" s="85">
        <v>628000</v>
      </c>
    </row>
    <row r="70" spans="1:14" hidden="1" outlineLevel="1" x14ac:dyDescent="0.25">
      <c r="A70" s="22" t="s">
        <v>97</v>
      </c>
      <c r="B70" s="103" t="s">
        <v>106</v>
      </c>
      <c r="C70" s="65" t="s">
        <v>0</v>
      </c>
      <c r="D70" s="89" t="s">
        <v>160</v>
      </c>
      <c r="E70" s="90">
        <v>-401903.81959999999</v>
      </c>
      <c r="F70" s="90">
        <v>-106018.19600000003</v>
      </c>
      <c r="G70" s="90">
        <v>-84689.111469999989</v>
      </c>
      <c r="H70" s="90">
        <v>-103220.98289000001</v>
      </c>
      <c r="I70" s="90">
        <v>-107975.52923999995</v>
      </c>
      <c r="J70" s="90">
        <v>-343000</v>
      </c>
      <c r="K70" s="90">
        <v>-86000</v>
      </c>
      <c r="L70" s="90">
        <v>-90000</v>
      </c>
      <c r="M70" s="90">
        <v>-88000</v>
      </c>
      <c r="N70" s="90">
        <v>-79000</v>
      </c>
    </row>
    <row r="71" spans="1:14" hidden="1" outlineLevel="1" x14ac:dyDescent="0.25">
      <c r="A71" s="22" t="s">
        <v>101</v>
      </c>
      <c r="B71" s="103" t="s">
        <v>106</v>
      </c>
      <c r="C71" s="65" t="s">
        <v>0</v>
      </c>
      <c r="D71" s="83" t="s">
        <v>161</v>
      </c>
      <c r="E71" s="85">
        <v>1836808.9705145899</v>
      </c>
      <c r="F71" s="85">
        <v>376790.46435696213</v>
      </c>
      <c r="G71" s="85">
        <v>450345.9602176625</v>
      </c>
      <c r="H71" s="85">
        <v>532821.07243934262</v>
      </c>
      <c r="I71" s="85">
        <v>476851.47350062488</v>
      </c>
      <c r="J71" s="85">
        <v>2036000</v>
      </c>
      <c r="K71" s="85">
        <v>412000</v>
      </c>
      <c r="L71" s="85">
        <v>503000</v>
      </c>
      <c r="M71" s="85">
        <v>572000</v>
      </c>
      <c r="N71" s="85">
        <v>549000</v>
      </c>
    </row>
    <row r="72" spans="1:14" hidden="1" outlineLevel="1" x14ac:dyDescent="0.25">
      <c r="A72" s="137" t="s">
        <v>123</v>
      </c>
      <c r="B72" s="103" t="s">
        <v>106</v>
      </c>
      <c r="C72" s="65" t="s">
        <v>0</v>
      </c>
      <c r="D72" s="89" t="s">
        <v>169</v>
      </c>
      <c r="E72" s="90">
        <v>2877.2148999999999</v>
      </c>
      <c r="F72" s="90">
        <v>-142.1297200000003</v>
      </c>
      <c r="G72" s="90">
        <v>771.8359999999999</v>
      </c>
      <c r="H72" s="90">
        <v>1353.9104500000012</v>
      </c>
      <c r="I72" s="90">
        <v>893.59816999999885</v>
      </c>
      <c r="J72" s="90">
        <v>4000</v>
      </c>
      <c r="K72" s="90">
        <v>0</v>
      </c>
      <c r="L72" s="90">
        <v>1000</v>
      </c>
      <c r="M72" s="90">
        <v>1000</v>
      </c>
      <c r="N72" s="90">
        <v>2000</v>
      </c>
    </row>
    <row r="73" spans="1:14" hidden="1" outlineLevel="1" x14ac:dyDescent="0.25">
      <c r="A73" s="22" t="s">
        <v>92</v>
      </c>
      <c r="B73" s="103" t="s">
        <v>106</v>
      </c>
      <c r="C73" s="65" t="s">
        <v>0</v>
      </c>
      <c r="D73" s="83" t="s">
        <v>164</v>
      </c>
      <c r="E73" s="85">
        <v>1839686.1854145899</v>
      </c>
      <c r="F73" s="85">
        <v>376648.3346369621</v>
      </c>
      <c r="G73" s="85">
        <v>451117.79621766252</v>
      </c>
      <c r="H73" s="85">
        <v>534174.98288934259</v>
      </c>
      <c r="I73" s="85">
        <v>477745.07167062489</v>
      </c>
      <c r="J73" s="85">
        <v>2040000</v>
      </c>
      <c r="K73" s="85">
        <v>412000</v>
      </c>
      <c r="L73" s="85">
        <v>504000</v>
      </c>
      <c r="M73" s="85">
        <v>573000</v>
      </c>
      <c r="N73" s="85">
        <v>551000</v>
      </c>
    </row>
    <row r="74" spans="1:14" hidden="1" outlineLevel="1" x14ac:dyDescent="0.25">
      <c r="A74" s="22"/>
      <c r="B74" s="103"/>
      <c r="C74" s="6"/>
      <c r="D74" s="89" t="s">
        <v>170</v>
      </c>
      <c r="E74" s="90">
        <f t="shared" ref="E74:N74" si="1">E75-E73</f>
        <v>-144146.87385254819</v>
      </c>
      <c r="F74" s="90">
        <f t="shared" si="1"/>
        <v>-33563.695984612335</v>
      </c>
      <c r="G74" s="90">
        <f t="shared" si="1"/>
        <v>-34990.68091762159</v>
      </c>
      <c r="H74" s="90">
        <f t="shared" si="1"/>
        <v>-36195.679820649733</v>
      </c>
      <c r="I74" s="90">
        <f t="shared" si="1"/>
        <v>-39396.817129667674</v>
      </c>
      <c r="J74" s="90">
        <f t="shared" si="1"/>
        <v>-129000</v>
      </c>
      <c r="K74" s="90">
        <f t="shared" si="1"/>
        <v>-27000</v>
      </c>
      <c r="L74" s="90">
        <f t="shared" si="1"/>
        <v>-35000</v>
      </c>
      <c r="M74" s="90">
        <f t="shared" si="1"/>
        <v>-32000</v>
      </c>
      <c r="N74" s="90">
        <f t="shared" si="1"/>
        <v>-35000</v>
      </c>
    </row>
    <row r="75" spans="1:14" hidden="1" outlineLevel="1" x14ac:dyDescent="0.25">
      <c r="A75" s="22"/>
      <c r="B75" s="103" t="s">
        <v>110</v>
      </c>
      <c r="C75" s="57" t="s">
        <v>1</v>
      </c>
      <c r="D75" s="83" t="s">
        <v>178</v>
      </c>
      <c r="E75" s="85">
        <v>1695539.3115620418</v>
      </c>
      <c r="F75" s="85">
        <v>343084.63865234976</v>
      </c>
      <c r="G75" s="85">
        <v>416127.11530004092</v>
      </c>
      <c r="H75" s="85">
        <v>497979.30306869285</v>
      </c>
      <c r="I75" s="85">
        <v>438348.25454095722</v>
      </c>
      <c r="J75" s="81">
        <v>1911000</v>
      </c>
      <c r="K75" s="81">
        <v>385000</v>
      </c>
      <c r="L75" s="81">
        <v>469000</v>
      </c>
      <c r="M75" s="81">
        <v>541000</v>
      </c>
      <c r="N75" s="81">
        <v>516000</v>
      </c>
    </row>
    <row r="76" spans="1:14" s="9" customFormat="1" ht="6" hidden="1" customHeight="1" outlineLevel="1" x14ac:dyDescent="0.25">
      <c r="B76" s="105"/>
      <c r="C76" s="6"/>
      <c r="D76" s="15"/>
      <c r="E76" s="97"/>
      <c r="F76" s="97"/>
      <c r="G76" s="97"/>
      <c r="H76" s="97"/>
      <c r="I76" s="97"/>
      <c r="J76" s="97"/>
      <c r="K76" s="97"/>
      <c r="L76" s="97"/>
      <c r="M76" s="97"/>
      <c r="N76" s="97"/>
    </row>
    <row r="77" spans="1:14" hidden="1" outlineLevel="1" x14ac:dyDescent="0.25">
      <c r="A77" s="22"/>
      <c r="B77" s="103"/>
      <c r="C77" s="56" t="s">
        <v>1</v>
      </c>
      <c r="D77" s="89" t="str">
        <f>"Allocated Equity (€bn, year to date) "</f>
        <v xml:space="preserve">Allocated Equity (€bn, year to date) </v>
      </c>
      <c r="E77" s="113">
        <f>'FPN pro forma'!E23</f>
        <v>6720386.6315292586</v>
      </c>
      <c r="F77" s="113">
        <f>'FPN pro forma'!F23</f>
        <v>6720386.6315292586</v>
      </c>
      <c r="G77" s="82">
        <f>'FPN pro forma'!G23</f>
        <v>6721080.7793323444</v>
      </c>
      <c r="H77" s="82">
        <f>'FPN pro forma'!H23</f>
        <v>6720276.7301751841</v>
      </c>
      <c r="I77" s="82">
        <f>'FPN pro forma'!I23</f>
        <v>6802466.6297837021</v>
      </c>
      <c r="J77" s="82">
        <f>'FPN pro forma'!J23</f>
        <v>6921517.0403450178</v>
      </c>
      <c r="K77" s="82">
        <f>'FPN pro forma'!K23</f>
        <v>6921517.0403450178</v>
      </c>
      <c r="L77" s="82">
        <f>'FPN pro forma'!L23</f>
        <v>6960582.1986513464</v>
      </c>
      <c r="M77" s="82">
        <f>'FPN pro forma'!M23</f>
        <v>6994936.0388326682</v>
      </c>
      <c r="N77" s="113">
        <f>'FPN pro forma'!N23</f>
        <v>7015867.018470414</v>
      </c>
    </row>
    <row r="78" spans="1:14" hidden="1" outlineLevel="1" x14ac:dyDescent="0.25">
      <c r="C78" s="6"/>
      <c r="D78" s="7"/>
    </row>
    <row r="79" spans="1:14" s="126" customFormat="1" hidden="1" outlineLevel="1" x14ac:dyDescent="0.25">
      <c r="B79" s="102"/>
      <c r="C79" s="9"/>
      <c r="D79" s="144" t="str">
        <f>"€m "</f>
        <v xml:space="preserve">€m </v>
      </c>
      <c r="E79" s="74">
        <f>2014</f>
        <v>2014</v>
      </c>
      <c r="F79" s="74" t="s">
        <v>148</v>
      </c>
      <c r="G79" s="74" t="s">
        <v>149</v>
      </c>
      <c r="H79" s="74" t="s">
        <v>150</v>
      </c>
      <c r="I79" s="74" t="s">
        <v>151</v>
      </c>
      <c r="J79" s="74">
        <f>2013</f>
        <v>2013</v>
      </c>
      <c r="K79" s="74" t="s">
        <v>152</v>
      </c>
      <c r="L79" s="74" t="s">
        <v>153</v>
      </c>
      <c r="M79" s="74" t="s">
        <v>154</v>
      </c>
      <c r="N79" s="74" t="s">
        <v>155</v>
      </c>
    </row>
    <row r="80" spans="1:14" hidden="1" outlineLevel="1" x14ac:dyDescent="0.25">
      <c r="C80" s="17"/>
      <c r="D80" s="83" t="s">
        <v>179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idden="1" outlineLevel="1" x14ac:dyDescent="0.25">
      <c r="A81" s="22" t="s">
        <v>94</v>
      </c>
      <c r="B81" s="103" t="s">
        <v>106</v>
      </c>
      <c r="C81" s="65" t="s">
        <v>4</v>
      </c>
      <c r="D81" s="83" t="s">
        <v>157</v>
      </c>
      <c r="E81" s="85">
        <v>6806047.5276836222</v>
      </c>
      <c r="F81" s="85">
        <v>1658669.7124356178</v>
      </c>
      <c r="G81" s="85">
        <v>1714749.593770385</v>
      </c>
      <c r="H81" s="85">
        <v>1712424.0382721669</v>
      </c>
      <c r="I81" s="85">
        <v>1720204.1832054541</v>
      </c>
      <c r="J81" s="81">
        <v>6855000</v>
      </c>
      <c r="K81" s="81">
        <v>1694000</v>
      </c>
      <c r="L81" s="81">
        <v>1746000</v>
      </c>
      <c r="M81" s="81">
        <v>1712000</v>
      </c>
      <c r="N81" s="81">
        <v>1703000</v>
      </c>
    </row>
    <row r="82" spans="1:14" s="16" customFormat="1" hidden="1" outlineLevel="1" x14ac:dyDescent="0.25">
      <c r="A82" s="136" t="s">
        <v>109</v>
      </c>
      <c r="B82" s="103" t="s">
        <v>106</v>
      </c>
      <c r="C82" s="86" t="s">
        <v>4</v>
      </c>
      <c r="D82" s="87" t="s">
        <v>176</v>
      </c>
      <c r="E82" s="88">
        <v>4058700.5700364406</v>
      </c>
      <c r="F82" s="88">
        <v>992766.19077857048</v>
      </c>
      <c r="G82" s="88">
        <v>1024741.5125228575</v>
      </c>
      <c r="H82" s="88">
        <v>1035005.9018484954</v>
      </c>
      <c r="I82" s="88">
        <v>1006186.9648865183</v>
      </c>
      <c r="J82" s="88">
        <v>4078000</v>
      </c>
      <c r="K82" s="88">
        <v>1021000</v>
      </c>
      <c r="L82" s="88">
        <v>1046000</v>
      </c>
      <c r="M82" s="88">
        <v>1010000</v>
      </c>
      <c r="N82" s="88">
        <v>1001000</v>
      </c>
    </row>
    <row r="83" spans="1:14" s="16" customFormat="1" hidden="1" outlineLevel="1" x14ac:dyDescent="0.25">
      <c r="A83" s="22" t="s">
        <v>108</v>
      </c>
      <c r="B83" s="103" t="s">
        <v>106</v>
      </c>
      <c r="C83" s="86" t="s">
        <v>4</v>
      </c>
      <c r="D83" s="87" t="s">
        <v>177</v>
      </c>
      <c r="E83" s="88">
        <v>2747346.9576471816</v>
      </c>
      <c r="F83" s="88">
        <v>665903.52165704721</v>
      </c>
      <c r="G83" s="88">
        <v>690008.08124752739</v>
      </c>
      <c r="H83" s="88">
        <v>677418.13642367139</v>
      </c>
      <c r="I83" s="88">
        <v>714017.21831893572</v>
      </c>
      <c r="J83" s="88">
        <v>2777000</v>
      </c>
      <c r="K83" s="88">
        <v>673000</v>
      </c>
      <c r="L83" s="88">
        <v>700000</v>
      </c>
      <c r="M83" s="88">
        <v>702000</v>
      </c>
      <c r="N83" s="88">
        <v>702000</v>
      </c>
    </row>
    <row r="84" spans="1:14" hidden="1" outlineLevel="1" x14ac:dyDescent="0.25">
      <c r="A84" s="22" t="s">
        <v>95</v>
      </c>
      <c r="B84" s="103" t="s">
        <v>106</v>
      </c>
      <c r="C84" s="65" t="s">
        <v>4</v>
      </c>
      <c r="D84" s="89" t="s">
        <v>158</v>
      </c>
      <c r="E84" s="90">
        <v>-4510001.0437190523</v>
      </c>
      <c r="F84" s="90">
        <v>-1168853.1320818956</v>
      </c>
      <c r="G84" s="90">
        <v>-1134223.8098395024</v>
      </c>
      <c r="H84" s="90">
        <v>-1072085.4089328242</v>
      </c>
      <c r="I84" s="90">
        <v>-1134838.6928648292</v>
      </c>
      <c r="J84" s="90">
        <v>-4543000</v>
      </c>
      <c r="K84" s="90">
        <v>-1200000</v>
      </c>
      <c r="L84" s="90">
        <v>-1162000</v>
      </c>
      <c r="M84" s="90">
        <v>-1097000</v>
      </c>
      <c r="N84" s="90">
        <v>-1084000</v>
      </c>
    </row>
    <row r="85" spans="1:14" hidden="1" outlineLevel="1" x14ac:dyDescent="0.25">
      <c r="A85" s="22" t="s">
        <v>96</v>
      </c>
      <c r="B85" s="103" t="s">
        <v>106</v>
      </c>
      <c r="C85" s="65" t="s">
        <v>4</v>
      </c>
      <c r="D85" s="83" t="s">
        <v>159</v>
      </c>
      <c r="E85" s="85">
        <v>2296046.4839645699</v>
      </c>
      <c r="F85" s="85">
        <v>489816.58035372209</v>
      </c>
      <c r="G85" s="85">
        <v>580525.78393088246</v>
      </c>
      <c r="H85" s="85">
        <v>640338.62933934259</v>
      </c>
      <c r="I85" s="85">
        <v>585365.49034062482</v>
      </c>
      <c r="J85" s="85">
        <v>2312000</v>
      </c>
      <c r="K85" s="85">
        <v>494000</v>
      </c>
      <c r="L85" s="85">
        <v>584000</v>
      </c>
      <c r="M85" s="85">
        <v>615000</v>
      </c>
      <c r="N85" s="85">
        <v>619000</v>
      </c>
    </row>
    <row r="86" spans="1:14" hidden="1" outlineLevel="1" x14ac:dyDescent="0.25">
      <c r="A86" s="22" t="s">
        <v>97</v>
      </c>
      <c r="B86" s="103" t="s">
        <v>106</v>
      </c>
      <c r="C86" s="65" t="s">
        <v>4</v>
      </c>
      <c r="D86" s="89" t="s">
        <v>160</v>
      </c>
      <c r="E86" s="90">
        <v>-401903.81959999999</v>
      </c>
      <c r="F86" s="90">
        <v>-106018.19600000003</v>
      </c>
      <c r="G86" s="90">
        <v>-84689.111469999989</v>
      </c>
      <c r="H86" s="90">
        <v>-103220.98289000001</v>
      </c>
      <c r="I86" s="90">
        <v>-107975.52923999995</v>
      </c>
      <c r="J86" s="90">
        <v>-343000</v>
      </c>
      <c r="K86" s="90">
        <v>-86000</v>
      </c>
      <c r="L86" s="90">
        <v>-90000</v>
      </c>
      <c r="M86" s="90">
        <v>-88000</v>
      </c>
      <c r="N86" s="90">
        <v>-79000</v>
      </c>
    </row>
    <row r="87" spans="1:14" hidden="1" outlineLevel="1" x14ac:dyDescent="0.25">
      <c r="A87" s="22" t="s">
        <v>98</v>
      </c>
      <c r="B87" s="103" t="s">
        <v>106</v>
      </c>
      <c r="C87" s="65" t="s">
        <v>4</v>
      </c>
      <c r="D87" s="83" t="s">
        <v>161</v>
      </c>
      <c r="E87" s="85">
        <v>1894142.6643645698</v>
      </c>
      <c r="F87" s="85">
        <v>383798.3843537221</v>
      </c>
      <c r="G87" s="85">
        <v>495836.67246088252</v>
      </c>
      <c r="H87" s="85">
        <v>537117.6464493426</v>
      </c>
      <c r="I87" s="85">
        <v>477389.96110062487</v>
      </c>
      <c r="J87" s="85">
        <v>1969000</v>
      </c>
      <c r="K87" s="85">
        <v>408000</v>
      </c>
      <c r="L87" s="85">
        <v>494000</v>
      </c>
      <c r="M87" s="85">
        <v>527000</v>
      </c>
      <c r="N87" s="85">
        <v>540000</v>
      </c>
    </row>
    <row r="88" spans="1:14" hidden="1" outlineLevel="1" x14ac:dyDescent="0.25">
      <c r="A88" s="137" t="s">
        <v>123</v>
      </c>
      <c r="B88" s="103" t="s">
        <v>106</v>
      </c>
      <c r="C88" s="65" t="s">
        <v>4</v>
      </c>
      <c r="D88" s="89" t="s">
        <v>169</v>
      </c>
      <c r="E88" s="90">
        <v>2877.2148999999999</v>
      </c>
      <c r="F88" s="90">
        <v>-142.1297200000003</v>
      </c>
      <c r="G88" s="90">
        <v>771.8359999999999</v>
      </c>
      <c r="H88" s="90">
        <v>1353.9104500000012</v>
      </c>
      <c r="I88" s="90">
        <v>893.59816999999885</v>
      </c>
      <c r="J88" s="90">
        <v>4000</v>
      </c>
      <c r="K88" s="90">
        <v>0</v>
      </c>
      <c r="L88" s="90">
        <v>1000</v>
      </c>
      <c r="M88" s="90">
        <v>1000</v>
      </c>
      <c r="N88" s="90">
        <v>2000</v>
      </c>
    </row>
    <row r="89" spans="1:14" hidden="1" outlineLevel="1" x14ac:dyDescent="0.25">
      <c r="A89" s="22" t="s">
        <v>91</v>
      </c>
      <c r="B89" s="103" t="s">
        <v>106</v>
      </c>
      <c r="C89" s="65" t="s">
        <v>4</v>
      </c>
      <c r="D89" s="83" t="s">
        <v>164</v>
      </c>
      <c r="E89" s="85">
        <v>1897019.8792645698</v>
      </c>
      <c r="F89" s="85">
        <v>383656.25463372213</v>
      </c>
      <c r="G89" s="85">
        <v>496608.50846088253</v>
      </c>
      <c r="H89" s="85">
        <v>538471.55689934257</v>
      </c>
      <c r="I89" s="85">
        <v>478283.55927062489</v>
      </c>
      <c r="J89" s="85">
        <v>1973000</v>
      </c>
      <c r="K89" s="85">
        <v>408000</v>
      </c>
      <c r="L89" s="85">
        <v>495000</v>
      </c>
      <c r="M89" s="85">
        <v>528000</v>
      </c>
      <c r="N89" s="85">
        <v>542000</v>
      </c>
    </row>
    <row r="90" spans="1:14" hidden="1" outlineLevel="1" x14ac:dyDescent="0.25">
      <c r="A90" s="127"/>
      <c r="B90" s="103"/>
      <c r="C90" s="6"/>
      <c r="D90" s="89" t="s">
        <v>170</v>
      </c>
      <c r="E90" s="90">
        <f t="shared" ref="E90:N90" si="2">E91-E89</f>
        <v>-144146.87385254819</v>
      </c>
      <c r="F90" s="90">
        <f t="shared" si="2"/>
        <v>-33563.695984612335</v>
      </c>
      <c r="G90" s="90">
        <f t="shared" si="2"/>
        <v>-34990.68091762159</v>
      </c>
      <c r="H90" s="90">
        <f t="shared" si="2"/>
        <v>-36195.679820649733</v>
      </c>
      <c r="I90" s="90">
        <f t="shared" si="2"/>
        <v>-39396.817129667674</v>
      </c>
      <c r="J90" s="90">
        <f t="shared" si="2"/>
        <v>-129000</v>
      </c>
      <c r="K90" s="90">
        <f t="shared" si="2"/>
        <v>-27000</v>
      </c>
      <c r="L90" s="90">
        <f t="shared" si="2"/>
        <v>-35000</v>
      </c>
      <c r="M90" s="90">
        <f t="shared" si="2"/>
        <v>-32000</v>
      </c>
      <c r="N90" s="90">
        <f t="shared" si="2"/>
        <v>-35000</v>
      </c>
    </row>
    <row r="91" spans="1:14" hidden="1" outlineLevel="1" x14ac:dyDescent="0.25">
      <c r="A91" s="22"/>
      <c r="B91" s="103" t="s">
        <v>110</v>
      </c>
      <c r="C91" s="65" t="s">
        <v>26</v>
      </c>
      <c r="D91" s="83" t="s">
        <v>178</v>
      </c>
      <c r="E91" s="85">
        <v>1752873.0054120217</v>
      </c>
      <c r="F91" s="85">
        <v>350092.55864910979</v>
      </c>
      <c r="G91" s="85">
        <v>461617.82754326094</v>
      </c>
      <c r="H91" s="85">
        <v>502275.87707869284</v>
      </c>
      <c r="I91" s="85">
        <v>438886.74214095721</v>
      </c>
      <c r="J91" s="81">
        <v>1844000</v>
      </c>
      <c r="K91" s="81">
        <v>381000</v>
      </c>
      <c r="L91" s="81">
        <v>460000</v>
      </c>
      <c r="M91" s="81">
        <v>496000</v>
      </c>
      <c r="N91" s="81">
        <v>507000</v>
      </c>
    </row>
    <row r="92" spans="1:14" s="9" customFormat="1" ht="6" hidden="1" customHeight="1" outlineLevel="1" x14ac:dyDescent="0.25">
      <c r="B92" s="105"/>
      <c r="C92" s="6"/>
      <c r="D92" s="15"/>
      <c r="E92" s="97"/>
      <c r="F92" s="97"/>
      <c r="G92" s="97"/>
      <c r="H92" s="97"/>
      <c r="I92" s="97"/>
      <c r="J92" s="97"/>
      <c r="K92" s="97"/>
      <c r="L92" s="97"/>
      <c r="M92" s="97"/>
      <c r="N92" s="97"/>
    </row>
    <row r="93" spans="1:14" hidden="1" outlineLevel="1" x14ac:dyDescent="0.25">
      <c r="C93" s="56" t="s">
        <v>1</v>
      </c>
      <c r="D93" s="89" t="str">
        <f>"Allocated Equity (€bn, year to date) "</f>
        <v xml:space="preserve">Allocated Equity (€bn, year to date) </v>
      </c>
      <c r="E93" s="113">
        <f>'FPN pro forma'!E23</f>
        <v>6720386.6315292586</v>
      </c>
      <c r="F93" s="113">
        <f>'FPN pro forma'!F23</f>
        <v>6720386.6315292586</v>
      </c>
      <c r="G93" s="82">
        <f>'FPN pro forma'!G23</f>
        <v>6721080.7793323444</v>
      </c>
      <c r="H93" s="82">
        <f>'FPN pro forma'!H23</f>
        <v>6720276.7301751841</v>
      </c>
      <c r="I93" s="82">
        <f>'FPN pro forma'!I23</f>
        <v>6802466.6297837021</v>
      </c>
      <c r="J93" s="82">
        <f>'FPN pro forma'!J23</f>
        <v>6921517.0403450178</v>
      </c>
      <c r="K93" s="82">
        <f>'FPN pro forma'!K23</f>
        <v>6921517.0403450178</v>
      </c>
      <c r="L93" s="82">
        <f>'FPN pro forma'!L23</f>
        <v>6960582.1986513464</v>
      </c>
      <c r="M93" s="82">
        <f>'FPN pro forma'!M23</f>
        <v>6994936.0388326682</v>
      </c>
      <c r="N93" s="113">
        <f>'FPN pro forma'!N23</f>
        <v>7015867.018470414</v>
      </c>
    </row>
    <row r="94" spans="1:14" hidden="1" outlineLevel="1" x14ac:dyDescent="0.25">
      <c r="C94" s="6"/>
      <c r="D94" s="7"/>
    </row>
    <row r="95" spans="1:14" s="126" customFormat="1" hidden="1" outlineLevel="1" x14ac:dyDescent="0.25">
      <c r="B95" s="102"/>
      <c r="C95" s="9"/>
      <c r="D95" s="144" t="str">
        <f>"€m "</f>
        <v xml:space="preserve">€m </v>
      </c>
      <c r="E95" s="74">
        <f>2014</f>
        <v>2014</v>
      </c>
      <c r="F95" s="74" t="s">
        <v>148</v>
      </c>
      <c r="G95" s="74" t="s">
        <v>149</v>
      </c>
      <c r="H95" s="74" t="s">
        <v>150</v>
      </c>
      <c r="I95" s="74" t="s">
        <v>151</v>
      </c>
      <c r="J95" s="74">
        <f>2013</f>
        <v>2013</v>
      </c>
      <c r="K95" s="74" t="s">
        <v>152</v>
      </c>
      <c r="L95" s="74" t="s">
        <v>153</v>
      </c>
      <c r="M95" s="74" t="s">
        <v>154</v>
      </c>
      <c r="N95" s="74" t="s">
        <v>155</v>
      </c>
    </row>
    <row r="96" spans="1:14" hidden="1" outlineLevel="1" x14ac:dyDescent="0.25">
      <c r="D96" s="83" t="s">
        <v>180</v>
      </c>
    </row>
    <row r="97" spans="1:14" hidden="1" outlineLevel="1" x14ac:dyDescent="0.25">
      <c r="A97" s="22" t="s">
        <v>99</v>
      </c>
      <c r="B97" s="103" t="s">
        <v>110</v>
      </c>
      <c r="C97" s="65" t="s">
        <v>1</v>
      </c>
      <c r="D97" s="83" t="s">
        <v>157</v>
      </c>
      <c r="E97" s="85">
        <v>6479596.1009023041</v>
      </c>
      <c r="F97" s="85">
        <v>1587338.995251361</v>
      </c>
      <c r="G97" s="85">
        <v>1603250.0199262518</v>
      </c>
      <c r="H97" s="85">
        <v>1641345.9347500186</v>
      </c>
      <c r="I97" s="85">
        <v>1647661.1509746716</v>
      </c>
      <c r="J97" s="81">
        <v>6675000</v>
      </c>
      <c r="K97" s="81">
        <v>1640000</v>
      </c>
      <c r="L97" s="81">
        <v>1692000</v>
      </c>
      <c r="M97" s="81">
        <v>1695000</v>
      </c>
      <c r="N97" s="81">
        <v>1648000</v>
      </c>
    </row>
    <row r="98" spans="1:14" hidden="1" outlineLevel="1" x14ac:dyDescent="0.25">
      <c r="A98" s="22" t="s">
        <v>95</v>
      </c>
      <c r="B98" s="103" t="s">
        <v>110</v>
      </c>
      <c r="C98" s="65" t="s">
        <v>1</v>
      </c>
      <c r="D98" s="89" t="s">
        <v>158</v>
      </c>
      <c r="E98" s="90">
        <v>-4384763.9769135956</v>
      </c>
      <c r="F98" s="90">
        <v>-1137440.3600123446</v>
      </c>
      <c r="G98" s="90">
        <v>-1103357.7191395443</v>
      </c>
      <c r="H98" s="90">
        <v>-1041640.9623346591</v>
      </c>
      <c r="I98" s="90">
        <v>-1102324.9354270478</v>
      </c>
      <c r="J98" s="90">
        <v>-4427000</v>
      </c>
      <c r="K98" s="90">
        <v>-1171000</v>
      </c>
      <c r="L98" s="90">
        <v>-1133000</v>
      </c>
      <c r="M98" s="90">
        <v>-1067000</v>
      </c>
      <c r="N98" s="90">
        <v>-1056000</v>
      </c>
    </row>
    <row r="99" spans="1:14" hidden="1" outlineLevel="1" x14ac:dyDescent="0.25">
      <c r="A99" s="22" t="s">
        <v>100</v>
      </c>
      <c r="B99" s="103" t="s">
        <v>110</v>
      </c>
      <c r="C99" s="65" t="s">
        <v>1</v>
      </c>
      <c r="D99" s="83" t="s">
        <v>159</v>
      </c>
      <c r="E99" s="85">
        <v>2094832.1239887085</v>
      </c>
      <c r="F99" s="85">
        <v>449898.6352390165</v>
      </c>
      <c r="G99" s="85">
        <v>499892.30078670755</v>
      </c>
      <c r="H99" s="85">
        <v>599704.97241535957</v>
      </c>
      <c r="I99" s="85">
        <v>545336.21554762381</v>
      </c>
      <c r="J99" s="85">
        <v>2248000</v>
      </c>
      <c r="K99" s="85">
        <v>469000</v>
      </c>
      <c r="L99" s="85">
        <v>559000</v>
      </c>
      <c r="M99" s="85">
        <v>628000</v>
      </c>
      <c r="N99" s="85">
        <v>592000</v>
      </c>
    </row>
    <row r="100" spans="1:14" hidden="1" outlineLevel="1" x14ac:dyDescent="0.25">
      <c r="A100" s="22" t="s">
        <v>97</v>
      </c>
      <c r="B100" s="103" t="s">
        <v>110</v>
      </c>
      <c r="C100" s="65" t="s">
        <v>1</v>
      </c>
      <c r="D100" s="89" t="s">
        <v>160</v>
      </c>
      <c r="E100" s="90">
        <v>-401145.43377666664</v>
      </c>
      <c r="F100" s="90">
        <v>-106396.89489333336</v>
      </c>
      <c r="G100" s="90">
        <v>-84278.184369999988</v>
      </c>
      <c r="H100" s="90">
        <v>-102821.34304666668</v>
      </c>
      <c r="I100" s="90">
        <v>-107649.0114666666</v>
      </c>
      <c r="J100" s="90">
        <v>-341000</v>
      </c>
      <c r="K100" s="90">
        <v>-85000</v>
      </c>
      <c r="L100" s="90">
        <v>-90000</v>
      </c>
      <c r="M100" s="90">
        <v>-88000</v>
      </c>
      <c r="N100" s="90">
        <v>-78000</v>
      </c>
    </row>
    <row r="101" spans="1:14" hidden="1" outlineLevel="1" x14ac:dyDescent="0.25">
      <c r="A101" s="22" t="s">
        <v>101</v>
      </c>
      <c r="B101" s="103" t="s">
        <v>110</v>
      </c>
      <c r="C101" s="65" t="s">
        <v>1</v>
      </c>
      <c r="D101" s="83" t="s">
        <v>161</v>
      </c>
      <c r="E101" s="85">
        <v>1693686.6902120418</v>
      </c>
      <c r="F101" s="85">
        <v>343501.74034568312</v>
      </c>
      <c r="G101" s="85">
        <v>415614.11641670758</v>
      </c>
      <c r="H101" s="85">
        <v>496883.62936869287</v>
      </c>
      <c r="I101" s="85">
        <v>437687.20408095722</v>
      </c>
      <c r="J101" s="85">
        <v>1907000</v>
      </c>
      <c r="K101" s="85">
        <v>384000</v>
      </c>
      <c r="L101" s="85">
        <v>469000</v>
      </c>
      <c r="M101" s="85">
        <v>540000</v>
      </c>
      <c r="N101" s="85">
        <v>514000</v>
      </c>
    </row>
    <row r="102" spans="1:14" hidden="1" outlineLevel="1" x14ac:dyDescent="0.25">
      <c r="A102" s="137" t="s">
        <v>123</v>
      </c>
      <c r="B102" s="103" t="s">
        <v>110</v>
      </c>
      <c r="C102" s="65" t="s">
        <v>1</v>
      </c>
      <c r="D102" s="89" t="s">
        <v>169</v>
      </c>
      <c r="E102" s="90">
        <v>1852.6213499999997</v>
      </c>
      <c r="F102" s="90">
        <v>-417.10169333333369</v>
      </c>
      <c r="G102" s="90">
        <v>512.99888333333342</v>
      </c>
      <c r="H102" s="90">
        <v>1095.6737000000012</v>
      </c>
      <c r="I102" s="90">
        <v>661.05045999999879</v>
      </c>
      <c r="J102" s="90">
        <v>4000</v>
      </c>
      <c r="K102" s="90">
        <v>1000</v>
      </c>
      <c r="L102" s="90">
        <v>0</v>
      </c>
      <c r="M102" s="90">
        <v>1000</v>
      </c>
      <c r="N102" s="90">
        <v>2000</v>
      </c>
    </row>
    <row r="103" spans="1:14" hidden="1" outlineLevel="1" x14ac:dyDescent="0.25">
      <c r="A103" s="22" t="s">
        <v>92</v>
      </c>
      <c r="B103" s="103" t="s">
        <v>110</v>
      </c>
      <c r="C103" s="65" t="s">
        <v>1</v>
      </c>
      <c r="D103" s="83" t="s">
        <v>164</v>
      </c>
      <c r="E103" s="85">
        <v>1695539.3115620418</v>
      </c>
      <c r="F103" s="85">
        <v>343084.63865234976</v>
      </c>
      <c r="G103" s="85">
        <v>416127.11530004092</v>
      </c>
      <c r="H103" s="85">
        <v>497979.30306869285</v>
      </c>
      <c r="I103" s="85">
        <v>438348.25454095722</v>
      </c>
      <c r="J103" s="85">
        <v>1911000</v>
      </c>
      <c r="K103" s="85">
        <v>385000</v>
      </c>
      <c r="L103" s="85">
        <v>469000</v>
      </c>
      <c r="M103" s="85">
        <v>541000</v>
      </c>
      <c r="N103" s="85">
        <v>516000</v>
      </c>
    </row>
    <row r="104" spans="1:14" s="9" customFormat="1" ht="6" hidden="1" customHeight="1" outlineLevel="1" x14ac:dyDescent="0.25">
      <c r="B104" s="105"/>
      <c r="C104" s="6"/>
      <c r="D104" s="15"/>
      <c r="E104" s="97"/>
      <c r="F104" s="97"/>
      <c r="G104" s="97"/>
      <c r="H104" s="97"/>
      <c r="I104" s="97"/>
      <c r="J104" s="97"/>
      <c r="K104" s="97"/>
      <c r="L104" s="97"/>
      <c r="M104" s="97"/>
      <c r="N104" s="97"/>
    </row>
    <row r="105" spans="1:14" hidden="1" outlineLevel="1" x14ac:dyDescent="0.25">
      <c r="A105" s="22"/>
      <c r="B105" s="103"/>
      <c r="C105" s="84" t="s">
        <v>1</v>
      </c>
      <c r="D105" s="89" t="str">
        <f>"Allocated Equity (€bn, year to date) "</f>
        <v xml:space="preserve">Allocated Equity (€bn, year to date) </v>
      </c>
      <c r="E105" s="113">
        <f>'FPN pro forma'!E23</f>
        <v>6720386.6315292586</v>
      </c>
      <c r="F105" s="113">
        <f>'FPN pro forma'!F23</f>
        <v>6720386.6315292586</v>
      </c>
      <c r="G105" s="82">
        <f>'FPN pro forma'!G23</f>
        <v>6721080.7793323444</v>
      </c>
      <c r="H105" s="82">
        <f>'FPN pro forma'!H23</f>
        <v>6720276.7301751841</v>
      </c>
      <c r="I105" s="82">
        <f>'FPN pro forma'!I23</f>
        <v>6802466.6297837021</v>
      </c>
      <c r="J105" s="82">
        <f>'FPN pro forma'!J23</f>
        <v>6921517.0403450178</v>
      </c>
      <c r="K105" s="82">
        <f>'FPN pro forma'!K23</f>
        <v>6921517.0403450178</v>
      </c>
      <c r="L105" s="82">
        <f>'FPN pro forma'!L23</f>
        <v>6960582.1986513464</v>
      </c>
      <c r="M105" s="82">
        <f>'FPN pro forma'!M23</f>
        <v>6994936.0388326682</v>
      </c>
      <c r="N105" s="113">
        <f>'FPN pro forma'!N23</f>
        <v>7015867.018470414</v>
      </c>
    </row>
    <row r="106" spans="1:14" hidden="1" outlineLevel="1" x14ac:dyDescent="0.25">
      <c r="C106" s="6"/>
      <c r="D106" s="7"/>
    </row>
    <row r="107" spans="1:14" s="126" customFormat="1" hidden="1" outlineLevel="1" x14ac:dyDescent="0.25">
      <c r="B107" s="102"/>
      <c r="C107" s="9"/>
      <c r="D107" s="144" t="str">
        <f>"€m "</f>
        <v xml:space="preserve">€m </v>
      </c>
      <c r="E107" s="74">
        <f>2014</f>
        <v>2014</v>
      </c>
      <c r="F107" s="74" t="s">
        <v>148</v>
      </c>
      <c r="G107" s="74" t="s">
        <v>149</v>
      </c>
      <c r="H107" s="74" t="s">
        <v>150</v>
      </c>
      <c r="I107" s="74" t="s">
        <v>151</v>
      </c>
      <c r="J107" s="74">
        <f>2013</f>
        <v>2013</v>
      </c>
      <c r="K107" s="74" t="s">
        <v>152</v>
      </c>
      <c r="L107" s="74" t="s">
        <v>153</v>
      </c>
      <c r="M107" s="74" t="s">
        <v>154</v>
      </c>
      <c r="N107" s="74" t="s">
        <v>155</v>
      </c>
    </row>
    <row r="108" spans="1:14" hidden="1" outlineLevel="1" x14ac:dyDescent="0.25">
      <c r="D108" s="83" t="s">
        <v>181</v>
      </c>
    </row>
    <row r="109" spans="1:14" hidden="1" outlineLevel="1" x14ac:dyDescent="0.25">
      <c r="A109" s="22" t="s">
        <v>99</v>
      </c>
      <c r="B109" s="103" t="s">
        <v>111</v>
      </c>
      <c r="C109" s="61" t="s">
        <v>16</v>
      </c>
      <c r="D109" s="75" t="s">
        <v>157</v>
      </c>
      <c r="E109" s="85">
        <v>3218958</v>
      </c>
      <c r="F109" s="85">
        <v>797919.54790104006</v>
      </c>
      <c r="G109" s="85">
        <v>789840.81054990063</v>
      </c>
      <c r="H109" s="85">
        <v>812526.04435895872</v>
      </c>
      <c r="I109" s="85">
        <v>818671.59719010151</v>
      </c>
      <c r="J109" s="81">
        <v>3239000</v>
      </c>
      <c r="K109" s="81">
        <v>817000</v>
      </c>
      <c r="L109" s="81">
        <v>793000</v>
      </c>
      <c r="M109" s="81">
        <v>811000</v>
      </c>
      <c r="N109" s="81">
        <v>818000</v>
      </c>
    </row>
    <row r="110" spans="1:14" hidden="1" outlineLevel="1" x14ac:dyDescent="0.25">
      <c r="A110" s="22" t="s">
        <v>95</v>
      </c>
      <c r="B110" s="103" t="s">
        <v>111</v>
      </c>
      <c r="C110" s="61" t="s">
        <v>16</v>
      </c>
      <c r="D110" s="66" t="s">
        <v>158</v>
      </c>
      <c r="E110" s="90">
        <v>-1768993.5810845192</v>
      </c>
      <c r="F110" s="90">
        <v>-457396.53536535025</v>
      </c>
      <c r="G110" s="90">
        <v>-424160.67993274587</v>
      </c>
      <c r="H110" s="90">
        <v>-431110.98758979788</v>
      </c>
      <c r="I110" s="90">
        <v>-456325.37819662516</v>
      </c>
      <c r="J110" s="90">
        <v>-1781000</v>
      </c>
      <c r="K110" s="90">
        <v>-467000</v>
      </c>
      <c r="L110" s="90">
        <v>-435000</v>
      </c>
      <c r="M110" s="90">
        <v>-441000</v>
      </c>
      <c r="N110" s="90">
        <v>-438000</v>
      </c>
    </row>
    <row r="111" spans="1:14" hidden="1" outlineLevel="1" x14ac:dyDescent="0.25">
      <c r="A111" s="22" t="s">
        <v>100</v>
      </c>
      <c r="B111" s="103" t="s">
        <v>111</v>
      </c>
      <c r="C111" s="61" t="s">
        <v>16</v>
      </c>
      <c r="D111" s="75" t="s">
        <v>159</v>
      </c>
      <c r="E111" s="85">
        <v>1449964.4189154808</v>
      </c>
      <c r="F111" s="85">
        <v>340523.01253568981</v>
      </c>
      <c r="G111" s="85">
        <v>365680.13061715476</v>
      </c>
      <c r="H111" s="85">
        <v>381415.05676916084</v>
      </c>
      <c r="I111" s="85">
        <v>362346.21899347636</v>
      </c>
      <c r="J111" s="85">
        <v>1458000</v>
      </c>
      <c r="K111" s="85">
        <v>350000</v>
      </c>
      <c r="L111" s="85">
        <v>358000</v>
      </c>
      <c r="M111" s="85">
        <v>370000</v>
      </c>
      <c r="N111" s="85">
        <v>380000</v>
      </c>
    </row>
    <row r="112" spans="1:14" hidden="1" outlineLevel="1" x14ac:dyDescent="0.25">
      <c r="A112" s="22" t="s">
        <v>97</v>
      </c>
      <c r="B112" s="103" t="s">
        <v>111</v>
      </c>
      <c r="C112" s="61" t="s">
        <v>16</v>
      </c>
      <c r="D112" s="66" t="s">
        <v>160</v>
      </c>
      <c r="E112" s="90">
        <v>-1397885.9606010763</v>
      </c>
      <c r="F112" s="90">
        <v>-321831.32281158783</v>
      </c>
      <c r="G112" s="90">
        <v>-347958.60171006143</v>
      </c>
      <c r="H112" s="90">
        <v>-364166.21805272077</v>
      </c>
      <c r="I112" s="90">
        <v>-363929.81802670594</v>
      </c>
      <c r="J112" s="90">
        <v>-1205000</v>
      </c>
      <c r="K112" s="90">
        <v>-327000</v>
      </c>
      <c r="L112" s="90">
        <v>-287000</v>
      </c>
      <c r="M112" s="90">
        <v>-295000</v>
      </c>
      <c r="N112" s="90">
        <v>-296000</v>
      </c>
    </row>
    <row r="113" spans="1:14" hidden="1" outlineLevel="1" x14ac:dyDescent="0.25">
      <c r="A113" s="22" t="s">
        <v>101</v>
      </c>
      <c r="B113" s="103" t="s">
        <v>111</v>
      </c>
      <c r="C113" s="61" t="s">
        <v>16</v>
      </c>
      <c r="D113" s="75" t="s">
        <v>161</v>
      </c>
      <c r="E113" s="85">
        <v>52078.45831440459</v>
      </c>
      <c r="F113" s="85">
        <v>18691.689724101976</v>
      </c>
      <c r="G113" s="85">
        <v>17721.528907093336</v>
      </c>
      <c r="H113" s="85">
        <v>17248.838716440077</v>
      </c>
      <c r="I113" s="85">
        <v>-1583.5990332295769</v>
      </c>
      <c r="J113" s="85">
        <v>253000</v>
      </c>
      <c r="K113" s="85">
        <v>23000</v>
      </c>
      <c r="L113" s="85">
        <v>71000</v>
      </c>
      <c r="M113" s="85">
        <v>75000</v>
      </c>
      <c r="N113" s="85">
        <v>84000</v>
      </c>
    </row>
    <row r="114" spans="1:14" hidden="1" outlineLevel="1" x14ac:dyDescent="0.25">
      <c r="A114" s="137" t="s">
        <v>123</v>
      </c>
      <c r="B114" s="103" t="s">
        <v>111</v>
      </c>
      <c r="C114" s="57" t="s">
        <v>16</v>
      </c>
      <c r="D114" s="89" t="s">
        <v>169</v>
      </c>
      <c r="E114" s="90">
        <v>-277.67554698297698</v>
      </c>
      <c r="F114" s="90">
        <v>-290.72175692399998</v>
      </c>
      <c r="G114" s="90">
        <v>2.0054412570235609</v>
      </c>
      <c r="H114" s="90">
        <v>10.040768683999429</v>
      </c>
      <c r="I114" s="90">
        <v>1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</row>
    <row r="115" spans="1:14" hidden="1" outlineLevel="1" x14ac:dyDescent="0.25">
      <c r="A115" s="22" t="s">
        <v>92</v>
      </c>
      <c r="B115" s="103" t="s">
        <v>111</v>
      </c>
      <c r="C115" s="61" t="s">
        <v>16</v>
      </c>
      <c r="D115" s="76" t="s">
        <v>182</v>
      </c>
      <c r="E115" s="85">
        <v>51800.78276742161</v>
      </c>
      <c r="F115" s="85">
        <v>18400.967967177978</v>
      </c>
      <c r="G115" s="85">
        <v>17723.53434835036</v>
      </c>
      <c r="H115" s="85">
        <v>17258.879485124078</v>
      </c>
      <c r="I115" s="85">
        <v>-1582.5990332295769</v>
      </c>
      <c r="J115" s="85">
        <v>253000</v>
      </c>
      <c r="K115" s="85">
        <v>23000</v>
      </c>
      <c r="L115" s="85">
        <v>71000</v>
      </c>
      <c r="M115" s="85">
        <v>75000</v>
      </c>
      <c r="N115" s="85">
        <v>84000</v>
      </c>
    </row>
    <row r="116" spans="1:14" hidden="1" outlineLevel="1" x14ac:dyDescent="0.25">
      <c r="A116" s="22"/>
      <c r="B116" s="103"/>
      <c r="C116" s="57"/>
      <c r="D116" s="89" t="s">
        <v>170</v>
      </c>
      <c r="E116" s="90">
        <f t="shared" ref="E116:N116" si="3">E117-E115</f>
        <v>-28801.102487951281</v>
      </c>
      <c r="F116" s="90">
        <f t="shared" si="3"/>
        <v>-6995.6677004506946</v>
      </c>
      <c r="G116" s="90">
        <f t="shared" si="3"/>
        <v>-7256.260043860646</v>
      </c>
      <c r="H116" s="90">
        <f t="shared" si="3"/>
        <v>-8091.6331501727127</v>
      </c>
      <c r="I116" s="90">
        <f t="shared" si="3"/>
        <v>-6457.5415934676421</v>
      </c>
      <c r="J116" s="90">
        <f t="shared" si="3"/>
        <v>-19000</v>
      </c>
      <c r="K116" s="90">
        <f t="shared" si="3"/>
        <v>-4000</v>
      </c>
      <c r="L116" s="90">
        <f t="shared" si="3"/>
        <v>-5000</v>
      </c>
      <c r="M116" s="90">
        <f t="shared" si="3"/>
        <v>-5000</v>
      </c>
      <c r="N116" s="90">
        <f t="shared" si="3"/>
        <v>-5000</v>
      </c>
    </row>
    <row r="117" spans="1:14" hidden="1" outlineLevel="1" x14ac:dyDescent="0.25">
      <c r="A117" s="22"/>
      <c r="B117" s="104" t="s">
        <v>112</v>
      </c>
      <c r="C117" s="61" t="s">
        <v>2</v>
      </c>
      <c r="D117" s="75" t="s">
        <v>183</v>
      </c>
      <c r="E117" s="85">
        <v>22999.680279470329</v>
      </c>
      <c r="F117" s="85">
        <v>11405.300266727283</v>
      </c>
      <c r="G117" s="85">
        <v>10467.274304489714</v>
      </c>
      <c r="H117" s="85">
        <v>9167.2463349513655</v>
      </c>
      <c r="I117" s="85">
        <v>-8040.140626697219</v>
      </c>
      <c r="J117" s="81">
        <v>234000</v>
      </c>
      <c r="K117" s="81">
        <v>19000</v>
      </c>
      <c r="L117" s="81">
        <v>66000</v>
      </c>
      <c r="M117" s="81">
        <v>70000</v>
      </c>
      <c r="N117" s="81">
        <v>79000</v>
      </c>
    </row>
    <row r="118" spans="1:14" s="9" customFormat="1" ht="6" hidden="1" customHeight="1" outlineLevel="1" x14ac:dyDescent="0.25">
      <c r="B118" s="105"/>
      <c r="C118" s="6"/>
      <c r="D118" s="15"/>
      <c r="E118" s="97"/>
      <c r="F118" s="97"/>
      <c r="G118" s="97"/>
      <c r="H118" s="97"/>
      <c r="I118" s="97"/>
      <c r="J118" s="97"/>
      <c r="K118" s="97"/>
      <c r="L118" s="97"/>
      <c r="M118" s="97"/>
      <c r="N118" s="97"/>
    </row>
    <row r="119" spans="1:14" hidden="1" outlineLevel="1" x14ac:dyDescent="0.25">
      <c r="A119" s="22"/>
      <c r="B119" s="103"/>
      <c r="C119" s="60" t="s">
        <v>2</v>
      </c>
      <c r="D119" s="89" t="str">
        <f>"Allocated Equity (€bn, year to date) "</f>
        <v xml:space="preserve">Allocated Equity (€bn, year to date) </v>
      </c>
      <c r="E119" s="113">
        <f>'FPN pro forma'!E24</f>
        <v>5616424.1894197306</v>
      </c>
      <c r="F119" s="113">
        <f>'FPN pro forma'!F24</f>
        <v>5616424.1894197306</v>
      </c>
      <c r="G119" s="82">
        <f>'FPN pro forma'!G24</f>
        <v>5708383.0407929746</v>
      </c>
      <c r="H119" s="82">
        <f>'FPN pro forma'!H24</f>
        <v>5825498.2969494611</v>
      </c>
      <c r="I119" s="82">
        <f>'FPN pro forma'!I24</f>
        <v>5933149.7162589226</v>
      </c>
      <c r="J119" s="82">
        <f>'FPN pro forma'!J24</f>
        <v>6015386.3038239218</v>
      </c>
      <c r="K119" s="82">
        <f>'FPN pro forma'!K24</f>
        <v>6015386.3038239218</v>
      </c>
      <c r="L119" s="82">
        <f>'FPN pro forma'!L24</f>
        <v>6055251.6107489215</v>
      </c>
      <c r="M119" s="82">
        <f>'FPN pro forma'!M24</f>
        <v>6116438.4927039221</v>
      </c>
      <c r="N119" s="113">
        <f>'FPN pro forma'!N24</f>
        <v>6174567.352248922</v>
      </c>
    </row>
    <row r="120" spans="1:14" hidden="1" outlineLevel="1" x14ac:dyDescent="0.25">
      <c r="C120" s="6"/>
      <c r="D120" s="7"/>
    </row>
    <row r="121" spans="1:14" s="126" customFormat="1" hidden="1" outlineLevel="1" x14ac:dyDescent="0.25">
      <c r="B121" s="102"/>
      <c r="C121" s="9"/>
      <c r="D121" s="144" t="str">
        <f>"€m "</f>
        <v xml:space="preserve">€m </v>
      </c>
      <c r="E121" s="74">
        <f>2014</f>
        <v>2014</v>
      </c>
      <c r="F121" s="74" t="s">
        <v>148</v>
      </c>
      <c r="G121" s="74" t="s">
        <v>149</v>
      </c>
      <c r="H121" s="74" t="s">
        <v>150</v>
      </c>
      <c r="I121" s="74" t="s">
        <v>151</v>
      </c>
      <c r="J121" s="74">
        <f>2013</f>
        <v>2013</v>
      </c>
      <c r="K121" s="74" t="s">
        <v>152</v>
      </c>
      <c r="L121" s="74" t="s">
        <v>153</v>
      </c>
      <c r="M121" s="74" t="s">
        <v>154</v>
      </c>
      <c r="N121" s="74" t="s">
        <v>155</v>
      </c>
    </row>
    <row r="122" spans="1:14" hidden="1" outlineLevel="1" x14ac:dyDescent="0.25">
      <c r="D122" s="83" t="s">
        <v>184</v>
      </c>
    </row>
    <row r="123" spans="1:14" hidden="1" outlineLevel="1" x14ac:dyDescent="0.25">
      <c r="A123" s="22" t="s">
        <v>99</v>
      </c>
      <c r="B123" s="104" t="s">
        <v>112</v>
      </c>
      <c r="C123" s="61" t="s">
        <v>2</v>
      </c>
      <c r="D123" s="75" t="s">
        <v>157</v>
      </c>
      <c r="E123" s="85">
        <v>3157864.1316941474</v>
      </c>
      <c r="F123" s="85">
        <v>782496.60260671924</v>
      </c>
      <c r="G123" s="85">
        <v>774725.20776390692</v>
      </c>
      <c r="H123" s="85">
        <v>796161.04351008683</v>
      </c>
      <c r="I123" s="85">
        <v>804481.27781343483</v>
      </c>
      <c r="J123" s="81">
        <v>3190000</v>
      </c>
      <c r="K123" s="81">
        <v>805000</v>
      </c>
      <c r="L123" s="81">
        <v>780000</v>
      </c>
      <c r="M123" s="81">
        <v>799000</v>
      </c>
      <c r="N123" s="81">
        <v>806000</v>
      </c>
    </row>
    <row r="124" spans="1:14" hidden="1" outlineLevel="1" x14ac:dyDescent="0.25">
      <c r="A124" s="22" t="s">
        <v>95</v>
      </c>
      <c r="B124" s="104" t="s">
        <v>112</v>
      </c>
      <c r="C124" s="61" t="s">
        <v>2</v>
      </c>
      <c r="D124" s="66" t="s">
        <v>158</v>
      </c>
      <c r="E124" s="90">
        <v>-1737640.7570576335</v>
      </c>
      <c r="F124" s="90">
        <v>-449201.63459983264</v>
      </c>
      <c r="G124" s="90">
        <v>-416308.08524935623</v>
      </c>
      <c r="H124" s="90">
        <v>-423241.9472838752</v>
      </c>
      <c r="I124" s="90">
        <v>-448889.08992456936</v>
      </c>
      <c r="J124" s="90">
        <v>-1752000</v>
      </c>
      <c r="K124" s="90">
        <v>-460000</v>
      </c>
      <c r="L124" s="90">
        <v>-427000</v>
      </c>
      <c r="M124" s="90">
        <v>-434000</v>
      </c>
      <c r="N124" s="90">
        <v>-431000</v>
      </c>
    </row>
    <row r="125" spans="1:14" hidden="1" outlineLevel="1" x14ac:dyDescent="0.25">
      <c r="A125" s="22" t="s">
        <v>100</v>
      </c>
      <c r="B125" s="104" t="s">
        <v>112</v>
      </c>
      <c r="C125" s="61" t="s">
        <v>2</v>
      </c>
      <c r="D125" s="75" t="s">
        <v>159</v>
      </c>
      <c r="E125" s="85">
        <v>1420223.3746365139</v>
      </c>
      <c r="F125" s="85">
        <v>333294.9680068866</v>
      </c>
      <c r="G125" s="85">
        <v>358417.12251455069</v>
      </c>
      <c r="H125" s="85">
        <v>372919.09622621164</v>
      </c>
      <c r="I125" s="85">
        <v>355592.18788886548</v>
      </c>
      <c r="J125" s="85">
        <v>1438000</v>
      </c>
      <c r="K125" s="85">
        <v>345000</v>
      </c>
      <c r="L125" s="85">
        <v>353000</v>
      </c>
      <c r="M125" s="85">
        <v>365000</v>
      </c>
      <c r="N125" s="85">
        <v>375000</v>
      </c>
    </row>
    <row r="126" spans="1:14" hidden="1" outlineLevel="1" x14ac:dyDescent="0.25">
      <c r="A126" s="22" t="s">
        <v>97</v>
      </c>
      <c r="B126" s="104" t="s">
        <v>112</v>
      </c>
      <c r="C126" s="61" t="s">
        <v>2</v>
      </c>
      <c r="D126" s="66" t="s">
        <v>160</v>
      </c>
      <c r="E126" s="90">
        <v>-1396946.0188100606</v>
      </c>
      <c r="F126" s="90">
        <v>-321598.94598323532</v>
      </c>
      <c r="G126" s="90">
        <v>-347951.853651318</v>
      </c>
      <c r="H126" s="90">
        <v>-363761.89065994427</v>
      </c>
      <c r="I126" s="90">
        <v>-363633.32851556269</v>
      </c>
      <c r="J126" s="90">
        <v>-1204000</v>
      </c>
      <c r="K126" s="90">
        <v>-326000</v>
      </c>
      <c r="L126" s="90">
        <v>-287000</v>
      </c>
      <c r="M126" s="90">
        <v>-295000</v>
      </c>
      <c r="N126" s="90">
        <v>-296000</v>
      </c>
    </row>
    <row r="127" spans="1:14" hidden="1" outlineLevel="1" x14ac:dyDescent="0.25">
      <c r="A127" s="22" t="s">
        <v>101</v>
      </c>
      <c r="B127" s="104" t="s">
        <v>112</v>
      </c>
      <c r="C127" s="61" t="s">
        <v>2</v>
      </c>
      <c r="D127" s="75" t="s">
        <v>161</v>
      </c>
      <c r="E127" s="85">
        <v>23277.355826453306</v>
      </c>
      <c r="F127" s="85">
        <v>11696.022023651283</v>
      </c>
      <c r="G127" s="85">
        <v>10465.26886323269</v>
      </c>
      <c r="H127" s="85">
        <v>9157.2055662673665</v>
      </c>
      <c r="I127" s="85">
        <v>-8041.140626697219</v>
      </c>
      <c r="J127" s="85">
        <v>234000</v>
      </c>
      <c r="K127" s="85">
        <v>19000</v>
      </c>
      <c r="L127" s="85">
        <v>66000</v>
      </c>
      <c r="M127" s="85">
        <v>70000</v>
      </c>
      <c r="N127" s="85">
        <v>79000</v>
      </c>
    </row>
    <row r="128" spans="1:14" hidden="1" outlineLevel="1" x14ac:dyDescent="0.25">
      <c r="A128" s="137" t="s">
        <v>123</v>
      </c>
      <c r="B128" s="104" t="s">
        <v>112</v>
      </c>
      <c r="C128" s="57" t="s">
        <v>2</v>
      </c>
      <c r="D128" s="89" t="s">
        <v>169</v>
      </c>
      <c r="E128" s="90">
        <v>-277.67554698297698</v>
      </c>
      <c r="F128" s="90">
        <v>-290.72175692399998</v>
      </c>
      <c r="G128" s="90">
        <v>2.0054412570235609</v>
      </c>
      <c r="H128" s="90">
        <v>10.040768683999429</v>
      </c>
      <c r="I128" s="90">
        <v>1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</row>
    <row r="129" spans="1:14" hidden="1" outlineLevel="1" x14ac:dyDescent="0.25">
      <c r="A129" s="22" t="s">
        <v>92</v>
      </c>
      <c r="B129" s="104" t="s">
        <v>112</v>
      </c>
      <c r="C129" s="61" t="s">
        <v>2</v>
      </c>
      <c r="D129" s="75" t="s">
        <v>164</v>
      </c>
      <c r="E129" s="85">
        <v>22999.680279470329</v>
      </c>
      <c r="F129" s="85">
        <v>11405.300266727283</v>
      </c>
      <c r="G129" s="85">
        <v>10467.274304489714</v>
      </c>
      <c r="H129" s="85">
        <v>9167.2463349513655</v>
      </c>
      <c r="I129" s="85">
        <v>-8040.140626697219</v>
      </c>
      <c r="J129" s="85">
        <v>234000</v>
      </c>
      <c r="K129" s="85">
        <v>19000</v>
      </c>
      <c r="L129" s="85">
        <v>66000</v>
      </c>
      <c r="M129" s="85">
        <v>70000</v>
      </c>
      <c r="N129" s="85">
        <v>79000</v>
      </c>
    </row>
    <row r="130" spans="1:14" s="9" customFormat="1" ht="6" hidden="1" customHeight="1" outlineLevel="1" x14ac:dyDescent="0.25">
      <c r="B130" s="105"/>
      <c r="C130" s="6"/>
      <c r="D130" s="15"/>
      <c r="E130" s="97"/>
      <c r="F130" s="97"/>
      <c r="G130" s="97"/>
      <c r="H130" s="97"/>
      <c r="I130" s="97"/>
      <c r="J130" s="97"/>
      <c r="K130" s="97"/>
      <c r="L130" s="97"/>
      <c r="M130" s="97"/>
      <c r="N130" s="97"/>
    </row>
    <row r="131" spans="1:14" hidden="1" outlineLevel="1" x14ac:dyDescent="0.25">
      <c r="C131" s="84" t="s">
        <v>2</v>
      </c>
      <c r="D131" s="89" t="str">
        <f>"Allocated Equity (€bn, year to date) "</f>
        <v xml:space="preserve">Allocated Equity (€bn, year to date) </v>
      </c>
      <c r="E131" s="113">
        <f>'FPN pro forma'!E24</f>
        <v>5616424.1894197306</v>
      </c>
      <c r="F131" s="113">
        <f>'FPN pro forma'!F24</f>
        <v>5616424.1894197306</v>
      </c>
      <c r="G131" s="82">
        <f>'FPN pro forma'!G24</f>
        <v>5708383.0407929746</v>
      </c>
      <c r="H131" s="82">
        <f>'FPN pro forma'!H24</f>
        <v>5825498.2969494611</v>
      </c>
      <c r="I131" s="82">
        <f>'FPN pro forma'!I24</f>
        <v>5933149.7162589226</v>
      </c>
      <c r="J131" s="82">
        <f>'FPN pro forma'!J24</f>
        <v>6015386.3038239218</v>
      </c>
      <c r="K131" s="82">
        <f>'FPN pro forma'!K24</f>
        <v>6015386.3038239218</v>
      </c>
      <c r="L131" s="82">
        <f>'FPN pro forma'!L24</f>
        <v>6055251.6107489215</v>
      </c>
      <c r="M131" s="82">
        <f>'FPN pro forma'!M24</f>
        <v>6116438.4927039221</v>
      </c>
      <c r="N131" s="113">
        <f>'FPN pro forma'!N24</f>
        <v>6174567.352248922</v>
      </c>
    </row>
    <row r="132" spans="1:14" hidden="1" outlineLevel="1" x14ac:dyDescent="0.25">
      <c r="C132" s="6"/>
      <c r="D132" s="7"/>
    </row>
    <row r="133" spans="1:14" s="126" customFormat="1" hidden="1" outlineLevel="1" x14ac:dyDescent="0.25">
      <c r="B133" s="102"/>
      <c r="C133" s="9"/>
      <c r="D133" s="144" t="str">
        <f>"€m "</f>
        <v xml:space="preserve">€m </v>
      </c>
      <c r="E133" s="74">
        <f>2014</f>
        <v>2014</v>
      </c>
      <c r="F133" s="74" t="s">
        <v>148</v>
      </c>
      <c r="G133" s="74" t="s">
        <v>149</v>
      </c>
      <c r="H133" s="74" t="s">
        <v>150</v>
      </c>
      <c r="I133" s="74" t="s">
        <v>151</v>
      </c>
      <c r="J133" s="74">
        <f>2013</f>
        <v>2013</v>
      </c>
      <c r="K133" s="74" t="s">
        <v>152</v>
      </c>
      <c r="L133" s="74" t="s">
        <v>153</v>
      </c>
      <c r="M133" s="74" t="s">
        <v>154</v>
      </c>
      <c r="N133" s="74" t="s">
        <v>155</v>
      </c>
    </row>
    <row r="134" spans="1:14" hidden="1" outlineLevel="1" x14ac:dyDescent="0.25">
      <c r="D134" s="83" t="s">
        <v>185</v>
      </c>
    </row>
    <row r="135" spans="1:14" hidden="1" outlineLevel="1" x14ac:dyDescent="0.25">
      <c r="A135" s="22" t="s">
        <v>99</v>
      </c>
      <c r="B135" s="100" t="s">
        <v>113</v>
      </c>
      <c r="C135" s="63" t="s">
        <v>29</v>
      </c>
      <c r="D135" s="75" t="s">
        <v>157</v>
      </c>
      <c r="E135" s="85">
        <v>3384911.148317182</v>
      </c>
      <c r="F135" s="85">
        <v>874593.44143030536</v>
      </c>
      <c r="G135" s="85">
        <v>847802.83773893549</v>
      </c>
      <c r="H135" s="85">
        <v>820984.09254364297</v>
      </c>
      <c r="I135" s="85">
        <v>841530.77660429745</v>
      </c>
      <c r="J135" s="81">
        <v>3237000</v>
      </c>
      <c r="K135" s="81">
        <v>805000</v>
      </c>
      <c r="L135" s="81">
        <v>817000</v>
      </c>
      <c r="M135" s="81">
        <v>805000</v>
      </c>
      <c r="N135" s="81">
        <v>810000</v>
      </c>
    </row>
    <row r="136" spans="1:14" hidden="1" outlineLevel="1" x14ac:dyDescent="0.25">
      <c r="A136" s="63" t="s">
        <v>95</v>
      </c>
      <c r="B136" s="100" t="s">
        <v>113</v>
      </c>
      <c r="C136" s="63" t="s">
        <v>29</v>
      </c>
      <c r="D136" s="66" t="s">
        <v>158</v>
      </c>
      <c r="E136" s="90">
        <v>-2434443.2691478906</v>
      </c>
      <c r="F136" s="90">
        <v>-573510.99706175248</v>
      </c>
      <c r="G136" s="90">
        <v>-572623.50552026927</v>
      </c>
      <c r="H136" s="90">
        <v>-563144.64532545186</v>
      </c>
      <c r="I136" s="90">
        <v>-725164.12124041689</v>
      </c>
      <c r="J136" s="90">
        <v>-2406000</v>
      </c>
      <c r="K136" s="90">
        <v>-604000</v>
      </c>
      <c r="L136" s="90">
        <v>-602000</v>
      </c>
      <c r="M136" s="90">
        <v>-612000</v>
      </c>
      <c r="N136" s="90">
        <v>-588000</v>
      </c>
    </row>
    <row r="137" spans="1:14" hidden="1" outlineLevel="1" x14ac:dyDescent="0.25">
      <c r="A137" s="22" t="s">
        <v>100</v>
      </c>
      <c r="B137" s="100" t="s">
        <v>113</v>
      </c>
      <c r="C137" s="63" t="s">
        <v>29</v>
      </c>
      <c r="D137" s="75" t="s">
        <v>159</v>
      </c>
      <c r="E137" s="85">
        <v>950467.87916929135</v>
      </c>
      <c r="F137" s="85">
        <v>301082.44436855288</v>
      </c>
      <c r="G137" s="85">
        <v>275179.33221866621</v>
      </c>
      <c r="H137" s="85">
        <v>257839.44721819111</v>
      </c>
      <c r="I137" s="85">
        <v>116366.65536388056</v>
      </c>
      <c r="J137" s="85">
        <v>831000</v>
      </c>
      <c r="K137" s="85">
        <v>201000</v>
      </c>
      <c r="L137" s="85">
        <v>215000</v>
      </c>
      <c r="M137" s="85">
        <v>193000</v>
      </c>
      <c r="N137" s="85">
        <v>222000</v>
      </c>
    </row>
    <row r="138" spans="1:14" hidden="1" outlineLevel="1" x14ac:dyDescent="0.25">
      <c r="A138" s="63" t="s">
        <v>97</v>
      </c>
      <c r="B138" s="100" t="s">
        <v>113</v>
      </c>
      <c r="C138" s="63" t="s">
        <v>29</v>
      </c>
      <c r="D138" s="66" t="s">
        <v>160</v>
      </c>
      <c r="E138" s="90">
        <v>-130894.03664495618</v>
      </c>
      <c r="F138" s="90">
        <v>-27860.578742680198</v>
      </c>
      <c r="G138" s="90">
        <v>-36500.871193641389</v>
      </c>
      <c r="H138" s="90">
        <v>-14066.048643501947</v>
      </c>
      <c r="I138" s="90">
        <v>-52466.538065132649</v>
      </c>
      <c r="J138" s="90">
        <v>-142000</v>
      </c>
      <c r="K138" s="90">
        <v>-48000</v>
      </c>
      <c r="L138" s="90">
        <v>-30000</v>
      </c>
      <c r="M138" s="90">
        <v>-43000</v>
      </c>
      <c r="N138" s="90">
        <v>-21000</v>
      </c>
    </row>
    <row r="139" spans="1:14" hidden="1" outlineLevel="1" x14ac:dyDescent="0.25">
      <c r="A139" s="22" t="s">
        <v>101</v>
      </c>
      <c r="B139" s="100" t="s">
        <v>113</v>
      </c>
      <c r="C139" s="63" t="s">
        <v>29</v>
      </c>
      <c r="D139" s="75" t="s">
        <v>161</v>
      </c>
      <c r="E139" s="85">
        <v>819573.84252433514</v>
      </c>
      <c r="F139" s="85">
        <v>273221.86562587268</v>
      </c>
      <c r="G139" s="85">
        <v>238678.46102502482</v>
      </c>
      <c r="H139" s="85">
        <v>243773.39857468917</v>
      </c>
      <c r="I139" s="85">
        <v>63900.117298747915</v>
      </c>
      <c r="J139" s="85">
        <v>689000</v>
      </c>
      <c r="K139" s="85">
        <v>153000</v>
      </c>
      <c r="L139" s="85">
        <v>185000</v>
      </c>
      <c r="M139" s="85">
        <v>150000</v>
      </c>
      <c r="N139" s="85">
        <v>201000</v>
      </c>
    </row>
    <row r="140" spans="1:14" hidden="1" outlineLevel="1" x14ac:dyDescent="0.25">
      <c r="A140" s="136" t="s">
        <v>103</v>
      </c>
      <c r="B140" s="100" t="s">
        <v>113</v>
      </c>
      <c r="C140" s="65" t="s">
        <v>29</v>
      </c>
      <c r="D140" s="89" t="s">
        <v>172</v>
      </c>
      <c r="E140" s="90">
        <v>8631.0643895955745</v>
      </c>
      <c r="F140" s="90">
        <v>2690.2243159791651</v>
      </c>
      <c r="G140" s="90">
        <v>3529.830169849808</v>
      </c>
      <c r="H140" s="90">
        <v>1507.8512106479025</v>
      </c>
      <c r="I140" s="90">
        <v>903.15869311869812</v>
      </c>
      <c r="J140" s="90">
        <v>16000</v>
      </c>
      <c r="K140" s="90">
        <v>-1000</v>
      </c>
      <c r="L140" s="90">
        <v>4000</v>
      </c>
      <c r="M140" s="90">
        <v>10000</v>
      </c>
      <c r="N140" s="90">
        <v>3000</v>
      </c>
    </row>
    <row r="141" spans="1:14" hidden="1" outlineLevel="1" x14ac:dyDescent="0.25">
      <c r="A141" s="22" t="s">
        <v>104</v>
      </c>
      <c r="B141" s="100" t="s">
        <v>113</v>
      </c>
      <c r="C141" s="63" t="s">
        <v>29</v>
      </c>
      <c r="D141" s="66" t="s">
        <v>163</v>
      </c>
      <c r="E141" s="90">
        <v>-18955.512259999996</v>
      </c>
      <c r="F141" s="90">
        <v>-23177.151102660988</v>
      </c>
      <c r="G141" s="90">
        <v>3277.0925299999999</v>
      </c>
      <c r="H141" s="90">
        <v>487.19649266099168</v>
      </c>
      <c r="I141" s="90">
        <v>457.34982000000014</v>
      </c>
      <c r="J141" s="90">
        <v>-3000</v>
      </c>
      <c r="K141" s="90">
        <v>0</v>
      </c>
      <c r="L141" s="90">
        <v>-1000</v>
      </c>
      <c r="M141" s="90">
        <v>-3000</v>
      </c>
      <c r="N141" s="90">
        <v>1000</v>
      </c>
    </row>
    <row r="142" spans="1:14" hidden="1" outlineLevel="1" x14ac:dyDescent="0.25">
      <c r="A142" s="22" t="s">
        <v>92</v>
      </c>
      <c r="B142" s="100" t="s">
        <v>113</v>
      </c>
      <c r="C142" s="63" t="s">
        <v>29</v>
      </c>
      <c r="D142" s="75" t="s">
        <v>164</v>
      </c>
      <c r="E142" s="85">
        <v>809249.39465393068</v>
      </c>
      <c r="F142" s="85">
        <v>252734.93883919087</v>
      </c>
      <c r="G142" s="85">
        <v>245485.38372487464</v>
      </c>
      <c r="H142" s="85">
        <v>245768.44627799807</v>
      </c>
      <c r="I142" s="85">
        <v>65260.625811866616</v>
      </c>
      <c r="J142" s="85">
        <v>702000</v>
      </c>
      <c r="K142" s="85">
        <v>152000</v>
      </c>
      <c r="L142" s="85">
        <v>188000</v>
      </c>
      <c r="M142" s="85">
        <v>157000</v>
      </c>
      <c r="N142" s="85">
        <v>205000</v>
      </c>
    </row>
    <row r="143" spans="1:14" hidden="1" outlineLevel="1" x14ac:dyDescent="0.25">
      <c r="B143" s="100"/>
      <c r="C143" s="6"/>
      <c r="D143" s="89" t="s">
        <v>170</v>
      </c>
      <c r="E143" s="90">
        <f t="shared" ref="E143:N143" si="4">E144-E142</f>
        <v>-71173.325342712575</v>
      </c>
      <c r="F143" s="90">
        <f t="shared" si="4"/>
        <v>-18041.061697736965</v>
      </c>
      <c r="G143" s="90">
        <f t="shared" si="4"/>
        <v>-17035.885261945281</v>
      </c>
      <c r="H143" s="90">
        <f t="shared" si="4"/>
        <v>-20046.62433146729</v>
      </c>
      <c r="I143" s="90">
        <f t="shared" si="4"/>
        <v>-16049.754051562923</v>
      </c>
      <c r="J143" s="90">
        <f t="shared" si="4"/>
        <v>-64000</v>
      </c>
      <c r="K143" s="90">
        <f t="shared" si="4"/>
        <v>-19000</v>
      </c>
      <c r="L143" s="90">
        <f t="shared" si="4"/>
        <v>-14000</v>
      </c>
      <c r="M143" s="90">
        <f t="shared" si="4"/>
        <v>-15000</v>
      </c>
      <c r="N143" s="90">
        <f t="shared" si="4"/>
        <v>-16000</v>
      </c>
    </row>
    <row r="144" spans="1:14" hidden="1" outlineLevel="1" x14ac:dyDescent="0.25">
      <c r="A144" s="22"/>
      <c r="B144" s="100" t="s">
        <v>114</v>
      </c>
      <c r="C144" s="65" t="s">
        <v>30</v>
      </c>
      <c r="D144" s="75" t="s">
        <v>186</v>
      </c>
      <c r="E144" s="85">
        <v>738076.0693112181</v>
      </c>
      <c r="F144" s="85">
        <v>234693.87714145391</v>
      </c>
      <c r="G144" s="85">
        <v>228449.49846292936</v>
      </c>
      <c r="H144" s="85">
        <v>225721.82194653078</v>
      </c>
      <c r="I144" s="85">
        <v>49210.871760303693</v>
      </c>
      <c r="J144" s="81">
        <v>638000</v>
      </c>
      <c r="K144" s="81">
        <v>133000</v>
      </c>
      <c r="L144" s="81">
        <v>174000</v>
      </c>
      <c r="M144" s="81">
        <v>142000</v>
      </c>
      <c r="N144" s="81">
        <v>189000</v>
      </c>
    </row>
    <row r="145" spans="1:14" s="9" customFormat="1" ht="6" hidden="1" customHeight="1" outlineLevel="1" x14ac:dyDescent="0.25">
      <c r="B145" s="105"/>
      <c r="C145" s="6"/>
      <c r="D145" s="15"/>
      <c r="E145" s="97"/>
      <c r="F145" s="97"/>
      <c r="G145" s="97"/>
      <c r="H145" s="97"/>
      <c r="I145" s="97"/>
      <c r="J145" s="97"/>
      <c r="K145" s="97"/>
      <c r="L145" s="97"/>
      <c r="M145" s="97"/>
      <c r="N145" s="97"/>
    </row>
    <row r="146" spans="1:14" hidden="1" outlineLevel="1" x14ac:dyDescent="0.25">
      <c r="A146" s="9"/>
      <c r="C146" s="84" t="s">
        <v>30</v>
      </c>
      <c r="D146" s="89" t="str">
        <f>"Allocated Equity (€bn, year to date) "</f>
        <v xml:space="preserve">Allocated Equity (€bn, year to date) </v>
      </c>
      <c r="E146" s="113">
        <f>'FPN pro forma'!E25</f>
        <v>3479070.339195</v>
      </c>
      <c r="F146" s="113">
        <f>'FPN pro forma'!F25</f>
        <v>3479070.339195</v>
      </c>
      <c r="G146" s="82">
        <f>'FPN pro forma'!G25</f>
        <v>3453774.730413333</v>
      </c>
      <c r="H146" s="82">
        <f>'FPN pro forma'!H25</f>
        <v>3425670.9450400001</v>
      </c>
      <c r="I146" s="82">
        <f>'FPN pro forma'!I25</f>
        <v>3397739.7859200011</v>
      </c>
      <c r="J146" s="82">
        <f>'FPN pro forma'!J25</f>
        <v>3290890.5530225001</v>
      </c>
      <c r="K146" s="82">
        <f>'FPN pro forma'!K25</f>
        <v>3290890.5530225001</v>
      </c>
      <c r="L146" s="82">
        <f>'FPN pro forma'!L25</f>
        <v>3316755.1887000003</v>
      </c>
      <c r="M146" s="82">
        <f>'FPN pro forma'!M25</f>
        <v>3335834.0648600007</v>
      </c>
      <c r="N146" s="113">
        <f>'FPN pro forma'!N25</f>
        <v>3415180.1419400005</v>
      </c>
    </row>
    <row r="147" spans="1:14" hidden="1" outlineLevel="1" x14ac:dyDescent="0.25">
      <c r="C147" s="6"/>
      <c r="D147" s="7"/>
    </row>
    <row r="148" spans="1:14" s="126" customFormat="1" hidden="1" outlineLevel="1" x14ac:dyDescent="0.25">
      <c r="B148" s="102"/>
      <c r="C148" s="9"/>
      <c r="D148" s="144" t="str">
        <f>"€m "</f>
        <v xml:space="preserve">€m </v>
      </c>
      <c r="E148" s="74">
        <f>2014</f>
        <v>2014</v>
      </c>
      <c r="F148" s="74" t="s">
        <v>148</v>
      </c>
      <c r="G148" s="74" t="s">
        <v>149</v>
      </c>
      <c r="H148" s="74" t="s">
        <v>150</v>
      </c>
      <c r="I148" s="74" t="s">
        <v>151</v>
      </c>
      <c r="J148" s="74">
        <f>2013</f>
        <v>2013</v>
      </c>
      <c r="K148" s="74" t="s">
        <v>152</v>
      </c>
      <c r="L148" s="74" t="s">
        <v>153</v>
      </c>
      <c r="M148" s="74" t="s">
        <v>154</v>
      </c>
      <c r="N148" s="74" t="s">
        <v>155</v>
      </c>
    </row>
    <row r="149" spans="1:14" hidden="1" outlineLevel="1" x14ac:dyDescent="0.25">
      <c r="D149" s="83" t="s">
        <v>187</v>
      </c>
    </row>
    <row r="150" spans="1:14" hidden="1" outlineLevel="1" x14ac:dyDescent="0.25">
      <c r="A150" s="22" t="s">
        <v>99</v>
      </c>
      <c r="B150" s="100" t="s">
        <v>114</v>
      </c>
      <c r="C150" s="63" t="s">
        <v>31</v>
      </c>
      <c r="D150" s="75" t="s">
        <v>157</v>
      </c>
      <c r="E150" s="85">
        <v>3227076.4909219639</v>
      </c>
      <c r="F150" s="85">
        <v>834044.12261357438</v>
      </c>
      <c r="G150" s="85">
        <v>808487.77309743734</v>
      </c>
      <c r="H150" s="85">
        <v>781998.59003613167</v>
      </c>
      <c r="I150" s="85">
        <v>802546.00517482031</v>
      </c>
      <c r="J150" s="81">
        <v>3088000</v>
      </c>
      <c r="K150" s="81">
        <v>765000</v>
      </c>
      <c r="L150" s="81">
        <v>782000</v>
      </c>
      <c r="M150" s="81">
        <v>767000</v>
      </c>
      <c r="N150" s="81">
        <v>774000</v>
      </c>
    </row>
    <row r="151" spans="1:14" hidden="1" outlineLevel="1" x14ac:dyDescent="0.25">
      <c r="A151" s="22" t="s">
        <v>95</v>
      </c>
      <c r="B151" s="100" t="s">
        <v>114</v>
      </c>
      <c r="C151" s="63" t="s">
        <v>31</v>
      </c>
      <c r="D151" s="66" t="s">
        <v>158</v>
      </c>
      <c r="E151" s="90">
        <v>-2350291.5806549545</v>
      </c>
      <c r="F151" s="90">
        <v>-552190.80344666087</v>
      </c>
      <c r="G151" s="90">
        <v>-552203.76608412806</v>
      </c>
      <c r="H151" s="90">
        <v>-543012.51310487906</v>
      </c>
      <c r="I151" s="90">
        <v>-702884.49801928666</v>
      </c>
      <c r="J151" s="90">
        <v>-2323000</v>
      </c>
      <c r="K151" s="90">
        <v>-582000</v>
      </c>
      <c r="L151" s="90">
        <v>-582000</v>
      </c>
      <c r="M151" s="90">
        <v>-590000</v>
      </c>
      <c r="N151" s="90">
        <v>-569000</v>
      </c>
    </row>
    <row r="152" spans="1:14" hidden="1" outlineLevel="1" x14ac:dyDescent="0.25">
      <c r="A152" s="22" t="s">
        <v>100</v>
      </c>
      <c r="B152" s="100" t="s">
        <v>114</v>
      </c>
      <c r="C152" s="63" t="s">
        <v>31</v>
      </c>
      <c r="D152" s="75" t="s">
        <v>159</v>
      </c>
      <c r="E152" s="85">
        <v>876784.9102670094</v>
      </c>
      <c r="F152" s="85">
        <v>281853.31916691351</v>
      </c>
      <c r="G152" s="85">
        <v>256284.00701330928</v>
      </c>
      <c r="H152" s="85">
        <v>238986.07693125261</v>
      </c>
      <c r="I152" s="85">
        <v>99661.507155533647</v>
      </c>
      <c r="J152" s="85">
        <v>765000</v>
      </c>
      <c r="K152" s="85">
        <v>183000</v>
      </c>
      <c r="L152" s="85">
        <v>200000</v>
      </c>
      <c r="M152" s="85">
        <v>177000</v>
      </c>
      <c r="N152" s="85">
        <v>205000</v>
      </c>
    </row>
    <row r="153" spans="1:14" hidden="1" outlineLevel="1" x14ac:dyDescent="0.25">
      <c r="A153" s="22" t="s">
        <v>97</v>
      </c>
      <c r="B153" s="100" t="s">
        <v>114</v>
      </c>
      <c r="C153" s="63" t="s">
        <v>31</v>
      </c>
      <c r="D153" s="66" t="s">
        <v>160</v>
      </c>
      <c r="E153" s="90">
        <v>-128452.39958872022</v>
      </c>
      <c r="F153" s="90">
        <v>-26671.902519158572</v>
      </c>
      <c r="G153" s="90">
        <v>-34642.10479689639</v>
      </c>
      <c r="H153" s="90">
        <v>-15309.676704316613</v>
      </c>
      <c r="I153" s="90">
        <v>-51828.715568348649</v>
      </c>
      <c r="J153" s="90">
        <v>-140000</v>
      </c>
      <c r="K153" s="90">
        <v>-49000</v>
      </c>
      <c r="L153" s="90">
        <v>-29000</v>
      </c>
      <c r="M153" s="90">
        <v>-42000</v>
      </c>
      <c r="N153" s="90">
        <v>-20000</v>
      </c>
    </row>
    <row r="154" spans="1:14" hidden="1" outlineLevel="1" x14ac:dyDescent="0.25">
      <c r="A154" s="22" t="s">
        <v>101</v>
      </c>
      <c r="B154" s="100" t="s">
        <v>114</v>
      </c>
      <c r="C154" s="63" t="s">
        <v>31</v>
      </c>
      <c r="D154" s="75" t="s">
        <v>161</v>
      </c>
      <c r="E154" s="85">
        <v>748332.51067828923</v>
      </c>
      <c r="F154" s="85">
        <v>255181.41664775493</v>
      </c>
      <c r="G154" s="85">
        <v>221641.90221641288</v>
      </c>
      <c r="H154" s="85">
        <v>223676.40022693601</v>
      </c>
      <c r="I154" s="85">
        <v>47832.791587184998</v>
      </c>
      <c r="J154" s="85">
        <v>625000</v>
      </c>
      <c r="K154" s="85">
        <v>134000</v>
      </c>
      <c r="L154" s="85">
        <v>171000</v>
      </c>
      <c r="M154" s="85">
        <v>135000</v>
      </c>
      <c r="N154" s="85">
        <v>185000</v>
      </c>
    </row>
    <row r="155" spans="1:14" hidden="1" outlineLevel="1" x14ac:dyDescent="0.25">
      <c r="A155" s="136" t="s">
        <v>103</v>
      </c>
      <c r="B155" s="100" t="s">
        <v>114</v>
      </c>
      <c r="C155" s="65" t="s">
        <v>31</v>
      </c>
      <c r="D155" s="89" t="s">
        <v>172</v>
      </c>
      <c r="E155" s="90">
        <v>8631.0643895955745</v>
      </c>
      <c r="F155" s="90">
        <v>2690.2243159791651</v>
      </c>
      <c r="G155" s="90">
        <v>3529.830169849808</v>
      </c>
      <c r="H155" s="90">
        <v>1507.8512106479025</v>
      </c>
      <c r="I155" s="90">
        <v>903.15869311869812</v>
      </c>
      <c r="J155" s="90">
        <v>16000</v>
      </c>
      <c r="K155" s="90">
        <v>-1000</v>
      </c>
      <c r="L155" s="90">
        <v>4000</v>
      </c>
      <c r="M155" s="90">
        <v>10000</v>
      </c>
      <c r="N155" s="90">
        <v>3000</v>
      </c>
    </row>
    <row r="156" spans="1:14" hidden="1" outlineLevel="1" x14ac:dyDescent="0.25">
      <c r="A156" s="22" t="s">
        <v>104</v>
      </c>
      <c r="B156" s="100" t="s">
        <v>114</v>
      </c>
      <c r="C156" s="63" t="s">
        <v>31</v>
      </c>
      <c r="D156" s="66" t="s">
        <v>163</v>
      </c>
      <c r="E156" s="90">
        <v>-18887.505756666662</v>
      </c>
      <c r="F156" s="90">
        <v>-23177.763822280191</v>
      </c>
      <c r="G156" s="90">
        <v>3277.7660766666668</v>
      </c>
      <c r="H156" s="90">
        <v>537.57050894685995</v>
      </c>
      <c r="I156" s="90">
        <v>474.92148000000009</v>
      </c>
      <c r="J156" s="90">
        <v>-3000</v>
      </c>
      <c r="K156" s="90">
        <v>0</v>
      </c>
      <c r="L156" s="90">
        <v>-1000</v>
      </c>
      <c r="M156" s="90">
        <v>-3000</v>
      </c>
      <c r="N156" s="90">
        <v>1000</v>
      </c>
    </row>
    <row r="157" spans="1:14" hidden="1" outlineLevel="1" x14ac:dyDescent="0.25">
      <c r="A157" s="22" t="s">
        <v>92</v>
      </c>
      <c r="B157" s="100" t="s">
        <v>114</v>
      </c>
      <c r="C157" s="63" t="s">
        <v>31</v>
      </c>
      <c r="D157" s="75" t="s">
        <v>164</v>
      </c>
      <c r="E157" s="85">
        <v>738076.0693112181</v>
      </c>
      <c r="F157" s="85">
        <v>234693.87714145391</v>
      </c>
      <c r="G157" s="85">
        <v>228449.49846292936</v>
      </c>
      <c r="H157" s="85">
        <v>225721.82194653078</v>
      </c>
      <c r="I157" s="85">
        <v>49210.871760303693</v>
      </c>
      <c r="J157" s="85">
        <v>638000</v>
      </c>
      <c r="K157" s="85">
        <v>133000</v>
      </c>
      <c r="L157" s="85">
        <v>174000</v>
      </c>
      <c r="M157" s="85">
        <v>142000</v>
      </c>
      <c r="N157" s="85">
        <v>189000</v>
      </c>
    </row>
    <row r="158" spans="1:14" s="9" customFormat="1" ht="6" hidden="1" customHeight="1" outlineLevel="1" x14ac:dyDescent="0.25">
      <c r="B158" s="105"/>
      <c r="C158" s="6"/>
      <c r="D158" s="15"/>
      <c r="E158" s="97"/>
      <c r="F158" s="97"/>
      <c r="G158" s="97"/>
      <c r="H158" s="97"/>
      <c r="I158" s="97"/>
      <c r="J158" s="97"/>
      <c r="K158" s="97"/>
      <c r="L158" s="97"/>
      <c r="M158" s="97"/>
      <c r="N158" s="97"/>
    </row>
    <row r="159" spans="1:14" hidden="1" outlineLevel="1" x14ac:dyDescent="0.25">
      <c r="A159" s="22"/>
      <c r="B159" s="104"/>
      <c r="C159" s="84" t="s">
        <v>31</v>
      </c>
      <c r="D159" s="89" t="str">
        <f>"Allocated Equity (€bn, year to date) "</f>
        <v xml:space="preserve">Allocated Equity (€bn, year to date) </v>
      </c>
      <c r="E159" s="113">
        <f>'FPN pro forma'!E25</f>
        <v>3479070.339195</v>
      </c>
      <c r="F159" s="113">
        <f>'FPN pro forma'!F25</f>
        <v>3479070.339195</v>
      </c>
      <c r="G159" s="82">
        <f>'FPN pro forma'!G25</f>
        <v>3453774.730413333</v>
      </c>
      <c r="H159" s="82">
        <f>'FPN pro forma'!H25</f>
        <v>3425670.9450400001</v>
      </c>
      <c r="I159" s="82">
        <f>'FPN pro forma'!I25</f>
        <v>3397739.7859200011</v>
      </c>
      <c r="J159" s="82">
        <f>'FPN pro forma'!J25</f>
        <v>3290890.5530225001</v>
      </c>
      <c r="K159" s="82">
        <f>'FPN pro forma'!K25</f>
        <v>3290890.5530225001</v>
      </c>
      <c r="L159" s="82">
        <f>'FPN pro forma'!L25</f>
        <v>3316755.1887000003</v>
      </c>
      <c r="M159" s="82">
        <f>'FPN pro forma'!M25</f>
        <v>3335834.0648600007</v>
      </c>
      <c r="N159" s="113">
        <f>'FPN pro forma'!N25</f>
        <v>3415180.1419400005</v>
      </c>
    </row>
    <row r="160" spans="1:14" hidden="1" outlineLevel="1" x14ac:dyDescent="0.25">
      <c r="C160" s="6"/>
      <c r="D160" s="7"/>
    </row>
    <row r="161" spans="1:14" s="126" customFormat="1" hidden="1" outlineLevel="1" x14ac:dyDescent="0.25">
      <c r="B161" s="102"/>
      <c r="C161" s="9"/>
      <c r="D161" s="144" t="str">
        <f>"€m "</f>
        <v xml:space="preserve">€m </v>
      </c>
      <c r="E161" s="74">
        <f>2014</f>
        <v>2014</v>
      </c>
      <c r="F161" s="74" t="s">
        <v>148</v>
      </c>
      <c r="G161" s="74" t="s">
        <v>149</v>
      </c>
      <c r="H161" s="74" t="s">
        <v>150</v>
      </c>
      <c r="I161" s="74" t="s">
        <v>151</v>
      </c>
      <c r="J161" s="74">
        <f>2013</f>
        <v>2013</v>
      </c>
      <c r="K161" s="74" t="s">
        <v>152</v>
      </c>
      <c r="L161" s="74" t="s">
        <v>153</v>
      </c>
      <c r="M161" s="74" t="s">
        <v>154</v>
      </c>
      <c r="N161" s="74" t="s">
        <v>155</v>
      </c>
    </row>
    <row r="162" spans="1:14" hidden="1" outlineLevel="1" x14ac:dyDescent="0.25">
      <c r="D162" s="83" t="s">
        <v>188</v>
      </c>
    </row>
    <row r="163" spans="1:14" hidden="1" outlineLevel="1" x14ac:dyDescent="0.25">
      <c r="A163" s="22" t="s">
        <v>99</v>
      </c>
      <c r="B163" s="121" t="s">
        <v>115</v>
      </c>
      <c r="C163" s="63" t="s">
        <v>51</v>
      </c>
      <c r="D163" s="75" t="s">
        <v>157</v>
      </c>
      <c r="E163" s="85">
        <v>2289716.626515104</v>
      </c>
      <c r="F163" s="85">
        <v>600099.93599174079</v>
      </c>
      <c r="G163" s="85">
        <v>574277.99170458026</v>
      </c>
      <c r="H163" s="85">
        <v>563906.51692856045</v>
      </c>
      <c r="I163" s="85">
        <v>551432.18189022329</v>
      </c>
      <c r="J163" s="81">
        <v>2162000</v>
      </c>
      <c r="K163" s="81">
        <v>548000</v>
      </c>
      <c r="L163" s="81">
        <v>533000</v>
      </c>
      <c r="M163" s="81">
        <v>550000</v>
      </c>
      <c r="N163" s="81">
        <v>531000</v>
      </c>
    </row>
    <row r="164" spans="1:14" hidden="1" outlineLevel="1" x14ac:dyDescent="0.25">
      <c r="A164" s="63" t="s">
        <v>95</v>
      </c>
      <c r="B164" s="121" t="s">
        <v>115</v>
      </c>
      <c r="C164" s="63" t="s">
        <v>51</v>
      </c>
      <c r="D164" s="66" t="s">
        <v>158</v>
      </c>
      <c r="E164" s="90">
        <v>-1268139.8032235834</v>
      </c>
      <c r="F164" s="90">
        <v>-331325.23716082104</v>
      </c>
      <c r="G164" s="90">
        <v>-305918.12196751253</v>
      </c>
      <c r="H164" s="90">
        <v>-303936.90553987573</v>
      </c>
      <c r="I164" s="90">
        <v>-326959.53855537437</v>
      </c>
      <c r="J164" s="90">
        <v>-1249000</v>
      </c>
      <c r="K164" s="90">
        <v>-327000</v>
      </c>
      <c r="L164" s="90">
        <v>-306000</v>
      </c>
      <c r="M164" s="90">
        <v>-310000</v>
      </c>
      <c r="N164" s="90">
        <v>-306000</v>
      </c>
    </row>
    <row r="165" spans="1:14" hidden="1" outlineLevel="1" x14ac:dyDescent="0.25">
      <c r="A165" s="22" t="s">
        <v>100</v>
      </c>
      <c r="B165" s="121" t="s">
        <v>115</v>
      </c>
      <c r="C165" s="63" t="s">
        <v>51</v>
      </c>
      <c r="D165" s="75" t="s">
        <v>159</v>
      </c>
      <c r="E165" s="85">
        <v>1021576.8232915206</v>
      </c>
      <c r="F165" s="85">
        <v>268774.69883091975</v>
      </c>
      <c r="G165" s="85">
        <v>268359.86973706773</v>
      </c>
      <c r="H165" s="85">
        <v>259969.61138868472</v>
      </c>
      <c r="I165" s="85">
        <v>224472.64333484892</v>
      </c>
      <c r="J165" s="85">
        <v>913000</v>
      </c>
      <c r="K165" s="85">
        <v>221000</v>
      </c>
      <c r="L165" s="85">
        <v>227000</v>
      </c>
      <c r="M165" s="85">
        <v>240000</v>
      </c>
      <c r="N165" s="85">
        <v>225000</v>
      </c>
    </row>
    <row r="166" spans="1:14" hidden="1" outlineLevel="1" x14ac:dyDescent="0.25">
      <c r="A166" s="63" t="s">
        <v>97</v>
      </c>
      <c r="B166" s="121" t="s">
        <v>115</v>
      </c>
      <c r="C166" s="63" t="s">
        <v>51</v>
      </c>
      <c r="D166" s="66" t="s">
        <v>160</v>
      </c>
      <c r="E166" s="90">
        <v>-143640.56408371724</v>
      </c>
      <c r="F166" s="90">
        <v>-50372.346584632112</v>
      </c>
      <c r="G166" s="90">
        <v>-24383.394892911041</v>
      </c>
      <c r="H166" s="90">
        <v>-23675.532087286279</v>
      </c>
      <c r="I166" s="90">
        <v>-45209.290518887778</v>
      </c>
      <c r="J166" s="90">
        <v>-158000</v>
      </c>
      <c r="K166" s="90">
        <v>-64000</v>
      </c>
      <c r="L166" s="90">
        <v>-35000</v>
      </c>
      <c r="M166" s="90">
        <v>-34000</v>
      </c>
      <c r="N166" s="90">
        <v>-25000</v>
      </c>
    </row>
    <row r="167" spans="1:14" hidden="1" outlineLevel="1" x14ac:dyDescent="0.25">
      <c r="A167" s="22" t="s">
        <v>101</v>
      </c>
      <c r="B167" s="121" t="s">
        <v>115</v>
      </c>
      <c r="C167" s="63" t="s">
        <v>51</v>
      </c>
      <c r="D167" s="75" t="s">
        <v>161</v>
      </c>
      <c r="E167" s="85">
        <v>877936.25920780329</v>
      </c>
      <c r="F167" s="85">
        <v>218402.35224628763</v>
      </c>
      <c r="G167" s="85">
        <v>243976.47484415668</v>
      </c>
      <c r="H167" s="85">
        <v>236294.07930139842</v>
      </c>
      <c r="I167" s="85">
        <v>179263.35281596115</v>
      </c>
      <c r="J167" s="85">
        <v>755000</v>
      </c>
      <c r="K167" s="85">
        <v>157000</v>
      </c>
      <c r="L167" s="85">
        <v>192000</v>
      </c>
      <c r="M167" s="85">
        <v>206000</v>
      </c>
      <c r="N167" s="85">
        <v>200000</v>
      </c>
    </row>
    <row r="168" spans="1:14" hidden="1" outlineLevel="1" x14ac:dyDescent="0.25">
      <c r="A168" s="136" t="s">
        <v>103</v>
      </c>
      <c r="B168" s="121" t="s">
        <v>115</v>
      </c>
      <c r="C168" s="65" t="s">
        <v>51</v>
      </c>
      <c r="D168" s="89" t="s">
        <v>172</v>
      </c>
      <c r="E168" s="90">
        <v>-18276.313417471054</v>
      </c>
      <c r="F168" s="90">
        <v>-1290.3801856023733</v>
      </c>
      <c r="G168" s="90">
        <v>-6624.8755799301116</v>
      </c>
      <c r="H168" s="90">
        <v>-12684.70695272834</v>
      </c>
      <c r="I168" s="90">
        <v>2323.6493007897752</v>
      </c>
      <c r="J168" s="90">
        <v>35000</v>
      </c>
      <c r="K168" s="90">
        <v>-1000</v>
      </c>
      <c r="L168" s="90">
        <v>8000</v>
      </c>
      <c r="M168" s="90">
        <v>14000</v>
      </c>
      <c r="N168" s="90">
        <v>14000</v>
      </c>
    </row>
    <row r="169" spans="1:14" hidden="1" outlineLevel="1" x14ac:dyDescent="0.25">
      <c r="A169" s="22" t="s">
        <v>104</v>
      </c>
      <c r="B169" s="121" t="s">
        <v>115</v>
      </c>
      <c r="C169" s="63" t="s">
        <v>51</v>
      </c>
      <c r="D169" s="66" t="s">
        <v>163</v>
      </c>
      <c r="E169" s="90">
        <v>515.39634639813914</v>
      </c>
      <c r="F169" s="90">
        <v>259.93875574795828</v>
      </c>
      <c r="G169" s="90">
        <v>151.84579294996081</v>
      </c>
      <c r="H169" s="90">
        <v>46.981450209763111</v>
      </c>
      <c r="I169" s="90">
        <v>56.630347490457055</v>
      </c>
      <c r="J169" s="90">
        <v>-1000</v>
      </c>
      <c r="K169" s="90">
        <v>-2000</v>
      </c>
      <c r="L169" s="90">
        <v>0</v>
      </c>
      <c r="M169" s="90">
        <v>1000</v>
      </c>
      <c r="N169" s="90">
        <v>0</v>
      </c>
    </row>
    <row r="170" spans="1:14" hidden="1" outlineLevel="1" x14ac:dyDescent="0.25">
      <c r="A170" s="22" t="s">
        <v>92</v>
      </c>
      <c r="B170" s="121" t="s">
        <v>115</v>
      </c>
      <c r="C170" s="63" t="s">
        <v>51</v>
      </c>
      <c r="D170" s="75" t="s">
        <v>164</v>
      </c>
      <c r="E170" s="85">
        <v>860175.34213673032</v>
      </c>
      <c r="F170" s="85">
        <v>217371.9108164332</v>
      </c>
      <c r="G170" s="85">
        <v>237503.44505717652</v>
      </c>
      <c r="H170" s="85">
        <v>223656.35379887983</v>
      </c>
      <c r="I170" s="85">
        <v>181643.63246424138</v>
      </c>
      <c r="J170" s="85">
        <v>789000</v>
      </c>
      <c r="K170" s="85">
        <v>154000</v>
      </c>
      <c r="L170" s="85">
        <v>200000</v>
      </c>
      <c r="M170" s="85">
        <v>221000</v>
      </c>
      <c r="N170" s="85">
        <v>214000</v>
      </c>
    </row>
    <row r="171" spans="1:14" hidden="1" outlineLevel="1" x14ac:dyDescent="0.25">
      <c r="B171" s="100"/>
      <c r="C171" s="6"/>
      <c r="D171" s="89" t="s">
        <v>170</v>
      </c>
      <c r="E171" s="90">
        <f t="shared" ref="E171:N171" si="5">E172-E170</f>
        <v>-4217.3329922927078</v>
      </c>
      <c r="F171" s="90">
        <f t="shared" si="5"/>
        <v>-1236.1662766632508</v>
      </c>
      <c r="G171" s="90">
        <f t="shared" si="5"/>
        <v>-896.90812954489957</v>
      </c>
      <c r="H171" s="90">
        <f t="shared" si="5"/>
        <v>-997.43061078165192</v>
      </c>
      <c r="I171" s="90">
        <f t="shared" si="5"/>
        <v>-1086.8279753032839</v>
      </c>
      <c r="J171" s="90">
        <f t="shared" si="5"/>
        <v>-4000</v>
      </c>
      <c r="K171" s="90">
        <f t="shared" si="5"/>
        <v>0</v>
      </c>
      <c r="L171" s="90">
        <f t="shared" si="5"/>
        <v>-2000</v>
      </c>
      <c r="M171" s="90">
        <f t="shared" si="5"/>
        <v>-1000</v>
      </c>
      <c r="N171" s="90">
        <f t="shared" si="5"/>
        <v>-1000</v>
      </c>
    </row>
    <row r="172" spans="1:14" hidden="1" outlineLevel="1" x14ac:dyDescent="0.25">
      <c r="A172" s="22"/>
      <c r="B172" s="121" t="s">
        <v>116</v>
      </c>
      <c r="C172" s="65" t="s">
        <v>52</v>
      </c>
      <c r="D172" s="75" t="s">
        <v>203</v>
      </c>
      <c r="E172" s="85">
        <v>855958.00914443762</v>
      </c>
      <c r="F172" s="85">
        <v>216135.74453976995</v>
      </c>
      <c r="G172" s="85">
        <v>236606.53692763162</v>
      </c>
      <c r="H172" s="85">
        <v>222658.92318809818</v>
      </c>
      <c r="I172" s="85">
        <v>180556.8044889381</v>
      </c>
      <c r="J172" s="81">
        <v>785000</v>
      </c>
      <c r="K172" s="81">
        <v>154000</v>
      </c>
      <c r="L172" s="81">
        <v>198000</v>
      </c>
      <c r="M172" s="81">
        <v>220000</v>
      </c>
      <c r="N172" s="81">
        <v>213000</v>
      </c>
    </row>
    <row r="173" spans="1:14" s="9" customFormat="1" ht="6" hidden="1" customHeight="1" outlineLevel="1" x14ac:dyDescent="0.25">
      <c r="B173" s="105"/>
      <c r="C173" s="6"/>
      <c r="D173" s="15"/>
      <c r="E173" s="97"/>
      <c r="F173" s="97"/>
      <c r="G173" s="97"/>
      <c r="H173" s="97"/>
      <c r="I173" s="97"/>
      <c r="J173" s="97"/>
      <c r="K173" s="97"/>
      <c r="L173" s="97"/>
      <c r="M173" s="97"/>
      <c r="N173" s="97"/>
    </row>
    <row r="174" spans="1:14" hidden="1" outlineLevel="1" x14ac:dyDescent="0.25">
      <c r="A174" s="9"/>
      <c r="C174" s="84" t="s">
        <v>52</v>
      </c>
      <c r="D174" s="89" t="str">
        <f>"Allocated Equity (€bn, year to date) "</f>
        <v xml:space="preserve">Allocated Equity (€bn, year to date) </v>
      </c>
      <c r="E174" s="113">
        <f>'FPN pro forma'!E26</f>
        <v>2689956.2563912836</v>
      </c>
      <c r="F174" s="113">
        <f>'FPN pro forma'!F26</f>
        <v>2689956.2563912836</v>
      </c>
      <c r="G174" s="82">
        <f>'FPN pro forma'!G26</f>
        <v>2711212.1109817112</v>
      </c>
      <c r="H174" s="82">
        <f>'FPN pro forma'!H26</f>
        <v>2699467.5514175668</v>
      </c>
      <c r="I174" s="82">
        <f>'FPN pro forma'!I26</f>
        <v>2690006.8094751346</v>
      </c>
      <c r="J174" s="82">
        <f>'FPN pro forma'!J26</f>
        <v>2819290.113965549</v>
      </c>
      <c r="K174" s="82">
        <f>'FPN pro forma'!K26</f>
        <v>2819290.113965549</v>
      </c>
      <c r="L174" s="82">
        <f>'FPN pro forma'!L26</f>
        <v>2838066.352181233</v>
      </c>
      <c r="M174" s="82">
        <f>'FPN pro forma'!M26</f>
        <v>2855232.164352187</v>
      </c>
      <c r="N174" s="113">
        <f>'FPN pro forma'!N26</f>
        <v>2854082.1476899483</v>
      </c>
    </row>
    <row r="175" spans="1:14" hidden="1" outlineLevel="1" x14ac:dyDescent="0.25">
      <c r="C175" s="6"/>
      <c r="D175" s="7"/>
    </row>
    <row r="176" spans="1:14" s="126" customFormat="1" hidden="1" outlineLevel="1" x14ac:dyDescent="0.25">
      <c r="B176" s="102"/>
      <c r="C176" s="9"/>
      <c r="D176" s="144" t="str">
        <f>"€m "</f>
        <v xml:space="preserve">€m </v>
      </c>
      <c r="E176" s="74">
        <f>2014</f>
        <v>2014</v>
      </c>
      <c r="F176" s="74" t="s">
        <v>148</v>
      </c>
      <c r="G176" s="74" t="s">
        <v>149</v>
      </c>
      <c r="H176" s="74" t="s">
        <v>150</v>
      </c>
      <c r="I176" s="74" t="s">
        <v>151</v>
      </c>
      <c r="J176" s="74">
        <f>2013</f>
        <v>2013</v>
      </c>
      <c r="K176" s="74" t="s">
        <v>152</v>
      </c>
      <c r="L176" s="74" t="s">
        <v>153</v>
      </c>
      <c r="M176" s="74" t="s">
        <v>154</v>
      </c>
      <c r="N176" s="74" t="s">
        <v>155</v>
      </c>
    </row>
    <row r="177" spans="1:14" hidden="1" outlineLevel="1" x14ac:dyDescent="0.25">
      <c r="D177" s="83" t="s">
        <v>189</v>
      </c>
    </row>
    <row r="178" spans="1:14" hidden="1" outlineLevel="1" x14ac:dyDescent="0.25">
      <c r="A178" s="22" t="s">
        <v>99</v>
      </c>
      <c r="B178" s="121" t="s">
        <v>116</v>
      </c>
      <c r="C178" s="63" t="s">
        <v>53</v>
      </c>
      <c r="D178" s="75" t="s">
        <v>157</v>
      </c>
      <c r="E178" s="85">
        <v>2279347.5454469463</v>
      </c>
      <c r="F178" s="85">
        <v>597291.5358939158</v>
      </c>
      <c r="G178" s="85">
        <v>571852.94108358037</v>
      </c>
      <c r="H178" s="85">
        <v>561358.1496103321</v>
      </c>
      <c r="I178" s="85">
        <v>548844.91885911836</v>
      </c>
      <c r="J178" s="81">
        <v>2151000</v>
      </c>
      <c r="K178" s="81">
        <v>545000</v>
      </c>
      <c r="L178" s="81">
        <v>530000</v>
      </c>
      <c r="M178" s="81">
        <v>548000</v>
      </c>
      <c r="N178" s="81">
        <v>528000</v>
      </c>
    </row>
    <row r="179" spans="1:14" hidden="1" outlineLevel="1" x14ac:dyDescent="0.25">
      <c r="A179" s="22" t="s">
        <v>95</v>
      </c>
      <c r="B179" s="121" t="s">
        <v>116</v>
      </c>
      <c r="C179" s="63" t="s">
        <v>53</v>
      </c>
      <c r="D179" s="66" t="s">
        <v>158</v>
      </c>
      <c r="E179" s="90">
        <v>-1261925.8275634102</v>
      </c>
      <c r="F179" s="90">
        <v>-329758.56098880066</v>
      </c>
      <c r="G179" s="90">
        <v>-304407.30108630523</v>
      </c>
      <c r="H179" s="90">
        <v>-302357.11658035306</v>
      </c>
      <c r="I179" s="90">
        <v>-325402.84890795138</v>
      </c>
      <c r="J179" s="90">
        <v>-1242000</v>
      </c>
      <c r="K179" s="90">
        <v>-324000</v>
      </c>
      <c r="L179" s="90">
        <v>-305000</v>
      </c>
      <c r="M179" s="90">
        <v>-309000</v>
      </c>
      <c r="N179" s="90">
        <v>-304000</v>
      </c>
    </row>
    <row r="180" spans="1:14" hidden="1" outlineLevel="1" x14ac:dyDescent="0.25">
      <c r="A180" s="22" t="s">
        <v>100</v>
      </c>
      <c r="B180" s="121" t="s">
        <v>116</v>
      </c>
      <c r="C180" s="63" t="s">
        <v>53</v>
      </c>
      <c r="D180" s="75" t="s">
        <v>159</v>
      </c>
      <c r="E180" s="85">
        <v>1017421.7178835361</v>
      </c>
      <c r="F180" s="85">
        <v>267532.97490511514</v>
      </c>
      <c r="G180" s="85">
        <v>267445.63999727514</v>
      </c>
      <c r="H180" s="85">
        <v>259001.03302997904</v>
      </c>
      <c r="I180" s="85">
        <v>223442.06995116698</v>
      </c>
      <c r="J180" s="85">
        <v>909000</v>
      </c>
      <c r="K180" s="85">
        <v>221000</v>
      </c>
      <c r="L180" s="85">
        <v>225000</v>
      </c>
      <c r="M180" s="85">
        <v>239000</v>
      </c>
      <c r="N180" s="85">
        <v>224000</v>
      </c>
    </row>
    <row r="181" spans="1:14" hidden="1" outlineLevel="1" x14ac:dyDescent="0.25">
      <c r="A181" s="22" t="s">
        <v>97</v>
      </c>
      <c r="B181" s="121" t="s">
        <v>116</v>
      </c>
      <c r="C181" s="63" t="s">
        <v>53</v>
      </c>
      <c r="D181" s="66" t="s">
        <v>160</v>
      </c>
      <c r="E181" s="90">
        <v>-143702.79166802557</v>
      </c>
      <c r="F181" s="90">
        <v>-50366.788935490775</v>
      </c>
      <c r="G181" s="90">
        <v>-24366.073282663376</v>
      </c>
      <c r="H181" s="90">
        <v>-23704.384339362277</v>
      </c>
      <c r="I181" s="90">
        <v>-45265.545110509112</v>
      </c>
      <c r="J181" s="90">
        <v>-158000</v>
      </c>
      <c r="K181" s="90">
        <v>-64000</v>
      </c>
      <c r="L181" s="90">
        <v>-35000</v>
      </c>
      <c r="M181" s="90">
        <v>-34000</v>
      </c>
      <c r="N181" s="90">
        <v>-25000</v>
      </c>
    </row>
    <row r="182" spans="1:14" hidden="1" outlineLevel="1" x14ac:dyDescent="0.25">
      <c r="A182" s="22" t="s">
        <v>101</v>
      </c>
      <c r="B182" s="121" t="s">
        <v>116</v>
      </c>
      <c r="C182" s="63" t="s">
        <v>53</v>
      </c>
      <c r="D182" s="75" t="s">
        <v>161</v>
      </c>
      <c r="E182" s="85">
        <v>873718.92621551058</v>
      </c>
      <c r="F182" s="85">
        <v>217166.18596962438</v>
      </c>
      <c r="G182" s="85">
        <v>243079.56671461178</v>
      </c>
      <c r="H182" s="85">
        <v>235296.64869061677</v>
      </c>
      <c r="I182" s="85">
        <v>178176.52484065786</v>
      </c>
      <c r="J182" s="85">
        <v>751000</v>
      </c>
      <c r="K182" s="85">
        <v>157000</v>
      </c>
      <c r="L182" s="85">
        <v>190000</v>
      </c>
      <c r="M182" s="85">
        <v>205000</v>
      </c>
      <c r="N182" s="85">
        <v>199000</v>
      </c>
    </row>
    <row r="183" spans="1:14" hidden="1" outlineLevel="1" x14ac:dyDescent="0.25">
      <c r="A183" s="136" t="s">
        <v>103</v>
      </c>
      <c r="B183" s="121" t="s">
        <v>116</v>
      </c>
      <c r="C183" s="65" t="s">
        <v>53</v>
      </c>
      <c r="D183" s="89" t="s">
        <v>172</v>
      </c>
      <c r="E183" s="90">
        <v>-18276.313417471054</v>
      </c>
      <c r="F183" s="90">
        <v>-1290.3801856023733</v>
      </c>
      <c r="G183" s="90">
        <v>-6624.8755799301116</v>
      </c>
      <c r="H183" s="90">
        <v>-12684.70695272834</v>
      </c>
      <c r="I183" s="90">
        <v>2323.6493007897752</v>
      </c>
      <c r="J183" s="90">
        <v>35000</v>
      </c>
      <c r="K183" s="90">
        <v>-1000</v>
      </c>
      <c r="L183" s="90">
        <v>8000</v>
      </c>
      <c r="M183" s="90">
        <v>14000</v>
      </c>
      <c r="N183" s="90">
        <v>14000</v>
      </c>
    </row>
    <row r="184" spans="1:14" hidden="1" outlineLevel="1" x14ac:dyDescent="0.25">
      <c r="A184" s="22" t="s">
        <v>104</v>
      </c>
      <c r="B184" s="121" t="s">
        <v>116</v>
      </c>
      <c r="C184" s="63" t="s">
        <v>53</v>
      </c>
      <c r="D184" s="66" t="s">
        <v>163</v>
      </c>
      <c r="E184" s="90">
        <v>515.39634639813914</v>
      </c>
      <c r="F184" s="90">
        <v>259.93875574795828</v>
      </c>
      <c r="G184" s="90">
        <v>151.84579294996081</v>
      </c>
      <c r="H184" s="90">
        <v>46.981450209763111</v>
      </c>
      <c r="I184" s="90">
        <v>56.630347490457055</v>
      </c>
      <c r="J184" s="90">
        <v>-1000</v>
      </c>
      <c r="K184" s="90">
        <v>-2000</v>
      </c>
      <c r="L184" s="90">
        <v>0</v>
      </c>
      <c r="M184" s="90">
        <v>1000</v>
      </c>
      <c r="N184" s="90">
        <v>0</v>
      </c>
    </row>
    <row r="185" spans="1:14" hidden="1" outlineLevel="1" x14ac:dyDescent="0.25">
      <c r="A185" s="22" t="s">
        <v>92</v>
      </c>
      <c r="B185" s="121" t="s">
        <v>116</v>
      </c>
      <c r="C185" s="63" t="s">
        <v>53</v>
      </c>
      <c r="D185" s="75" t="s">
        <v>164</v>
      </c>
      <c r="E185" s="85">
        <v>855958.00914443762</v>
      </c>
      <c r="F185" s="85">
        <v>216135.74453976995</v>
      </c>
      <c r="G185" s="85">
        <v>236606.53692763162</v>
      </c>
      <c r="H185" s="85">
        <v>222658.92318809818</v>
      </c>
      <c r="I185" s="85">
        <v>180556.8044889381</v>
      </c>
      <c r="J185" s="85">
        <v>785000</v>
      </c>
      <c r="K185" s="85">
        <v>154000</v>
      </c>
      <c r="L185" s="85">
        <v>198000</v>
      </c>
      <c r="M185" s="85">
        <v>220000</v>
      </c>
      <c r="N185" s="85">
        <v>213000</v>
      </c>
    </row>
    <row r="186" spans="1:14" s="9" customFormat="1" ht="6" hidden="1" customHeight="1" outlineLevel="1" x14ac:dyDescent="0.25">
      <c r="B186" s="105"/>
      <c r="C186" s="6"/>
      <c r="D186" s="15"/>
      <c r="E186" s="97"/>
      <c r="F186" s="97"/>
      <c r="G186" s="97"/>
      <c r="H186" s="97"/>
      <c r="I186" s="97"/>
      <c r="J186" s="97"/>
      <c r="K186" s="97"/>
      <c r="L186" s="97"/>
      <c r="M186" s="97"/>
      <c r="N186" s="97"/>
    </row>
    <row r="187" spans="1:14" hidden="1" outlineLevel="1" x14ac:dyDescent="0.25">
      <c r="A187" s="22"/>
      <c r="B187" s="104"/>
      <c r="C187" s="84" t="s">
        <v>53</v>
      </c>
      <c r="D187" s="89" t="str">
        <f>"Allocated Equity (€bn, year to date) "</f>
        <v xml:space="preserve">Allocated Equity (€bn, year to date) </v>
      </c>
      <c r="E187" s="113">
        <f>'FPN pro forma'!E26</f>
        <v>2689956.2563912836</v>
      </c>
      <c r="F187" s="113">
        <f>'FPN pro forma'!F26</f>
        <v>2689956.2563912836</v>
      </c>
      <c r="G187" s="82">
        <f>'FPN pro forma'!G26</f>
        <v>2711212.1109817112</v>
      </c>
      <c r="H187" s="82">
        <f>'FPN pro forma'!H26</f>
        <v>2699467.5514175668</v>
      </c>
      <c r="I187" s="82">
        <f>'FPN pro forma'!I26</f>
        <v>2690006.8094751346</v>
      </c>
      <c r="J187" s="82">
        <f>'FPN pro forma'!J26</f>
        <v>2819290.113965549</v>
      </c>
      <c r="K187" s="82">
        <f>'FPN pro forma'!K26</f>
        <v>2819290.113965549</v>
      </c>
      <c r="L187" s="82">
        <f>'FPN pro forma'!L26</f>
        <v>2838066.352181233</v>
      </c>
      <c r="M187" s="82">
        <f>'FPN pro forma'!M26</f>
        <v>2855232.164352187</v>
      </c>
      <c r="N187" s="113">
        <f>'FPN pro forma'!N26</f>
        <v>2854082.1476899483</v>
      </c>
    </row>
    <row r="188" spans="1:14" hidden="1" outlineLevel="1" x14ac:dyDescent="0.25">
      <c r="A188" s="22"/>
      <c r="B188" s="104"/>
      <c r="C188" s="58"/>
      <c r="D188" s="7"/>
    </row>
    <row r="189" spans="1:14" s="126" customFormat="1" hidden="1" outlineLevel="1" x14ac:dyDescent="0.25">
      <c r="B189" s="102"/>
      <c r="C189" s="9"/>
      <c r="D189" s="144" t="str">
        <f>"€m "</f>
        <v xml:space="preserve">€m </v>
      </c>
      <c r="E189" s="74">
        <f>2014</f>
        <v>2014</v>
      </c>
      <c r="F189" s="74" t="s">
        <v>148</v>
      </c>
      <c r="G189" s="74" t="s">
        <v>149</v>
      </c>
      <c r="H189" s="74" t="s">
        <v>150</v>
      </c>
      <c r="I189" s="74" t="s">
        <v>151</v>
      </c>
      <c r="J189" s="74">
        <f>2013</f>
        <v>2013</v>
      </c>
      <c r="K189" s="74" t="s">
        <v>152</v>
      </c>
      <c r="L189" s="74" t="s">
        <v>153</v>
      </c>
      <c r="M189" s="74" t="s">
        <v>154</v>
      </c>
      <c r="N189" s="74" t="s">
        <v>155</v>
      </c>
    </row>
    <row r="190" spans="1:14" hidden="1" outlineLevel="1" x14ac:dyDescent="0.25">
      <c r="D190" s="219" t="s">
        <v>207</v>
      </c>
    </row>
    <row r="191" spans="1:14" hidden="1" outlineLevel="1" x14ac:dyDescent="0.25">
      <c r="A191" s="22" t="s">
        <v>99</v>
      </c>
      <c r="B191" s="104" t="s">
        <v>208</v>
      </c>
      <c r="C191" s="59" t="s">
        <v>207</v>
      </c>
      <c r="D191" s="75" t="s">
        <v>157</v>
      </c>
      <c r="E191" s="85">
        <v>13850566.283534152</v>
      </c>
      <c r="F191" s="85">
        <v>3658934.8576891311</v>
      </c>
      <c r="G191" s="85">
        <v>3463265.1435228717</v>
      </c>
      <c r="H191" s="85">
        <v>3420657.2639616174</v>
      </c>
      <c r="I191" s="85">
        <v>3307709.018360531</v>
      </c>
      <c r="J191" s="81">
        <v>12873000</v>
      </c>
      <c r="K191" s="81">
        <v>3206000</v>
      </c>
      <c r="L191" s="81">
        <v>3120000</v>
      </c>
      <c r="M191" s="81">
        <v>3270000</v>
      </c>
      <c r="N191" s="81">
        <v>3277000</v>
      </c>
    </row>
    <row r="192" spans="1:14" hidden="1" outlineLevel="1" x14ac:dyDescent="0.25">
      <c r="A192" s="22" t="s">
        <v>95</v>
      </c>
      <c r="B192" s="104" t="s">
        <v>208</v>
      </c>
      <c r="C192" s="59" t="s">
        <v>207</v>
      </c>
      <c r="D192" s="66" t="s">
        <v>158</v>
      </c>
      <c r="E192" s="90">
        <v>-8377206.7215109225</v>
      </c>
      <c r="F192" s="90">
        <v>-2231384.8832568829</v>
      </c>
      <c r="G192" s="90">
        <v>-2036883.4768251802</v>
      </c>
      <c r="H192" s="90">
        <v>-2009839.1881987341</v>
      </c>
      <c r="I192" s="90">
        <v>-2099099.1732301256</v>
      </c>
      <c r="J192" s="90">
        <v>-7778000</v>
      </c>
      <c r="K192" s="90">
        <v>-2019000</v>
      </c>
      <c r="L192" s="90">
        <v>-1897000</v>
      </c>
      <c r="M192" s="90">
        <v>-1940000</v>
      </c>
      <c r="N192" s="90">
        <v>-1922000</v>
      </c>
    </row>
    <row r="193" spans="1:14" hidden="1" outlineLevel="1" x14ac:dyDescent="0.25">
      <c r="A193" s="22" t="s">
        <v>100</v>
      </c>
      <c r="B193" s="104" t="s">
        <v>208</v>
      </c>
      <c r="C193" s="59" t="s">
        <v>207</v>
      </c>
      <c r="D193" s="75" t="s">
        <v>159</v>
      </c>
      <c r="E193" s="85">
        <v>5473359.5620232299</v>
      </c>
      <c r="F193" s="85">
        <v>1427549.9744322482</v>
      </c>
      <c r="G193" s="85">
        <v>1426381.6666976914</v>
      </c>
      <c r="H193" s="85">
        <v>1410818.0757628833</v>
      </c>
      <c r="I193" s="85">
        <v>1208609.8451304054</v>
      </c>
      <c r="J193" s="85">
        <v>5095000</v>
      </c>
      <c r="K193" s="85">
        <v>1187000</v>
      </c>
      <c r="L193" s="85">
        <v>1223000</v>
      </c>
      <c r="M193" s="85">
        <v>1330000</v>
      </c>
      <c r="N193" s="85">
        <v>1355000</v>
      </c>
    </row>
    <row r="194" spans="1:14" hidden="1" outlineLevel="1" x14ac:dyDescent="0.25">
      <c r="A194" s="22" t="s">
        <v>97</v>
      </c>
      <c r="B194" s="104" t="s">
        <v>208</v>
      </c>
      <c r="C194" s="59" t="s">
        <v>207</v>
      </c>
      <c r="D194" s="66" t="s">
        <v>160</v>
      </c>
      <c r="E194" s="90">
        <v>-1630700.3380724494</v>
      </c>
      <c r="F194" s="90">
        <v>-439734.20500336308</v>
      </c>
      <c r="G194" s="90">
        <v>-370076.41766213515</v>
      </c>
      <c r="H194" s="90">
        <v>-359585.33423451625</v>
      </c>
      <c r="I194" s="90">
        <v>-461304.38117243518</v>
      </c>
      <c r="J194" s="90">
        <v>-1436000</v>
      </c>
      <c r="K194" s="90">
        <v>-340000</v>
      </c>
      <c r="L194" s="90">
        <v>-312000</v>
      </c>
      <c r="M194" s="90">
        <v>-381000</v>
      </c>
      <c r="N194" s="90">
        <v>-403000</v>
      </c>
    </row>
    <row r="195" spans="1:14" hidden="1" outlineLevel="1" x14ac:dyDescent="0.25">
      <c r="A195" s="22" t="s">
        <v>101</v>
      </c>
      <c r="B195" s="104" t="s">
        <v>208</v>
      </c>
      <c r="C195" s="59" t="s">
        <v>207</v>
      </c>
      <c r="D195" s="75" t="s">
        <v>161</v>
      </c>
      <c r="E195" s="85">
        <v>3842659.2239507805</v>
      </c>
      <c r="F195" s="85">
        <v>987815.76942888508</v>
      </c>
      <c r="G195" s="85">
        <v>1056305.2490355563</v>
      </c>
      <c r="H195" s="85">
        <v>1051232.7415283672</v>
      </c>
      <c r="I195" s="85">
        <v>747305.46395797026</v>
      </c>
      <c r="J195" s="85">
        <v>3659000</v>
      </c>
      <c r="K195" s="85">
        <v>847000</v>
      </c>
      <c r="L195" s="85">
        <v>911000</v>
      </c>
      <c r="M195" s="85">
        <v>949000</v>
      </c>
      <c r="N195" s="85">
        <v>952000</v>
      </c>
    </row>
    <row r="196" spans="1:14" hidden="1" outlineLevel="1" x14ac:dyDescent="0.25">
      <c r="A196" s="136" t="s">
        <v>103</v>
      </c>
      <c r="B196" s="104" t="s">
        <v>208</v>
      </c>
      <c r="C196" s="59" t="s">
        <v>207</v>
      </c>
      <c r="D196" s="89" t="s">
        <v>172</v>
      </c>
      <c r="E196" s="90">
        <v>334806.78439019242</v>
      </c>
      <c r="F196" s="90">
        <v>89250.142121852768</v>
      </c>
      <c r="G196" s="90">
        <v>85072.991750756191</v>
      </c>
      <c r="H196" s="90">
        <v>78319.856340087848</v>
      </c>
      <c r="I196" s="90">
        <v>82163.794177495642</v>
      </c>
      <c r="J196" s="90">
        <v>303000</v>
      </c>
      <c r="K196" s="90">
        <v>56000</v>
      </c>
      <c r="L196" s="90">
        <v>83000</v>
      </c>
      <c r="M196" s="90">
        <v>86000</v>
      </c>
      <c r="N196" s="90">
        <v>78000</v>
      </c>
    </row>
    <row r="197" spans="1:14" hidden="1" outlineLevel="1" x14ac:dyDescent="0.25">
      <c r="A197" s="22" t="s">
        <v>104</v>
      </c>
      <c r="B197" s="104" t="s">
        <v>208</v>
      </c>
      <c r="C197" s="59" t="s">
        <v>207</v>
      </c>
      <c r="D197" s="66" t="s">
        <v>163</v>
      </c>
      <c r="E197" s="90">
        <v>29667.702055246889</v>
      </c>
      <c r="F197" s="90">
        <v>13715.382563278041</v>
      </c>
      <c r="G197" s="90">
        <v>5991.5663540014648</v>
      </c>
      <c r="H197" s="90">
        <v>9462.1125053833366</v>
      </c>
      <c r="I197" s="90">
        <v>498.64063258402393</v>
      </c>
      <c r="J197" s="90">
        <v>113000</v>
      </c>
      <c r="K197" s="90">
        <v>-17000</v>
      </c>
      <c r="L197" s="90">
        <v>1000</v>
      </c>
      <c r="M197" s="90">
        <v>122000</v>
      </c>
      <c r="N197" s="90">
        <v>7000</v>
      </c>
    </row>
    <row r="198" spans="1:14" hidden="1" outlineLevel="1" x14ac:dyDescent="0.25">
      <c r="A198" s="22" t="s">
        <v>92</v>
      </c>
      <c r="B198" s="104" t="s">
        <v>208</v>
      </c>
      <c r="C198" s="59" t="s">
        <v>207</v>
      </c>
      <c r="D198" s="75" t="s">
        <v>164</v>
      </c>
      <c r="E198" s="85">
        <v>4207133.71039622</v>
      </c>
      <c r="F198" s="85">
        <v>1090781.294114016</v>
      </c>
      <c r="G198" s="85">
        <v>1147369.807140314</v>
      </c>
      <c r="H198" s="85">
        <v>1139014.7103738384</v>
      </c>
      <c r="I198" s="85">
        <v>829967.8987680499</v>
      </c>
      <c r="J198" s="85">
        <v>4075000</v>
      </c>
      <c r="K198" s="85">
        <v>886000</v>
      </c>
      <c r="L198" s="85">
        <v>995000</v>
      </c>
      <c r="M198" s="85">
        <v>1157000</v>
      </c>
      <c r="N198" s="85">
        <v>1037000</v>
      </c>
    </row>
    <row r="199" spans="1:14" s="9" customFormat="1" ht="6" hidden="1" customHeight="1" outlineLevel="1" x14ac:dyDescent="0.25">
      <c r="B199" s="105"/>
      <c r="C199" s="6"/>
      <c r="D199" s="15"/>
      <c r="E199" s="97"/>
      <c r="F199" s="97"/>
      <c r="G199" s="97"/>
      <c r="H199" s="97"/>
      <c r="I199" s="97"/>
      <c r="J199" s="97"/>
      <c r="K199" s="97"/>
      <c r="L199" s="97"/>
      <c r="M199" s="97"/>
      <c r="N199" s="97"/>
    </row>
    <row r="200" spans="1:14" hidden="1" outlineLevel="1" x14ac:dyDescent="0.25">
      <c r="A200" s="22"/>
      <c r="C200" s="94" t="s">
        <v>207</v>
      </c>
      <c r="D200" s="89" t="str">
        <f>"Allocated Equity (€bn, year to date) "</f>
        <v xml:space="preserve">Allocated Equity (€bn, year to date) </v>
      </c>
      <c r="E200" s="113">
        <f>'FPN pro forma'!E27</f>
        <v>19611630.992681045</v>
      </c>
      <c r="F200" s="113">
        <f>'FPN pro forma'!F27</f>
        <v>19611630.992681045</v>
      </c>
      <c r="G200" s="82">
        <f>'FPN pro forma'!G27</f>
        <v>19226093.199821863</v>
      </c>
      <c r="H200" s="82">
        <f>'FPN pro forma'!H27</f>
        <v>19127310.718404807</v>
      </c>
      <c r="I200" s="82">
        <f>'FPN pro forma'!I27</f>
        <v>19032914.612858005</v>
      </c>
      <c r="J200" s="82">
        <f>'FPN pro forma'!J27</f>
        <v>18650033.018692836</v>
      </c>
      <c r="K200" s="82">
        <f>'FPN pro forma'!K27</f>
        <v>18650033.018692836</v>
      </c>
      <c r="L200" s="82">
        <f>'FPN pro forma'!L27</f>
        <v>18707471.009506758</v>
      </c>
      <c r="M200" s="82">
        <f>'FPN pro forma'!M27</f>
        <v>18719498.770503052</v>
      </c>
      <c r="N200" s="113">
        <f>'FPN pro forma'!N27</f>
        <v>18608120.941586122</v>
      </c>
    </row>
    <row r="201" spans="1:14" collapsed="1" x14ac:dyDescent="0.25">
      <c r="C201" s="94"/>
      <c r="D201" s="89"/>
      <c r="E201" s="113"/>
      <c r="F201" s="113"/>
      <c r="G201" s="82"/>
      <c r="H201" s="82"/>
      <c r="I201" s="82"/>
      <c r="J201" s="82"/>
      <c r="K201" s="82"/>
      <c r="L201" s="82"/>
      <c r="M201" s="82"/>
      <c r="N201" s="113"/>
    </row>
    <row r="202" spans="1:14" s="126" customFormat="1" x14ac:dyDescent="0.25">
      <c r="B202" s="102"/>
      <c r="C202" s="9"/>
      <c r="D202" s="144" t="str">
        <f>"€m "</f>
        <v xml:space="preserve">€m </v>
      </c>
      <c r="E202" s="74">
        <f>2014</f>
        <v>2014</v>
      </c>
      <c r="F202" s="74" t="s">
        <v>148</v>
      </c>
      <c r="G202" s="74" t="s">
        <v>149</v>
      </c>
      <c r="H202" s="74" t="s">
        <v>150</v>
      </c>
      <c r="I202" s="74" t="s">
        <v>151</v>
      </c>
      <c r="J202" s="74">
        <f>2013</f>
        <v>2013</v>
      </c>
      <c r="K202" s="74" t="s">
        <v>152</v>
      </c>
      <c r="L202" s="74" t="s">
        <v>153</v>
      </c>
      <c r="M202" s="74" t="s">
        <v>154</v>
      </c>
      <c r="N202" s="74" t="s">
        <v>155</v>
      </c>
    </row>
    <row r="203" spans="1:14" x14ac:dyDescent="0.25">
      <c r="D203" s="75" t="s">
        <v>22</v>
      </c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1:14" x14ac:dyDescent="0.25">
      <c r="A204" s="22" t="s">
        <v>99</v>
      </c>
      <c r="B204" s="104" t="s">
        <v>141</v>
      </c>
      <c r="C204" s="61" t="s">
        <v>27</v>
      </c>
      <c r="D204" s="75" t="s">
        <v>157</v>
      </c>
      <c r="E204" s="85">
        <v>4559104.2528859992</v>
      </c>
      <c r="F204" s="85">
        <v>1144968.5476891694</v>
      </c>
      <c r="G204" s="85">
        <v>1138640.7456519874</v>
      </c>
      <c r="H204" s="85">
        <v>1140296.8646293585</v>
      </c>
      <c r="I204" s="85">
        <v>1135198.0949154834</v>
      </c>
      <c r="J204" s="81">
        <v>3693000</v>
      </c>
      <c r="K204" s="81">
        <v>911000</v>
      </c>
      <c r="L204" s="81">
        <v>912000</v>
      </c>
      <c r="M204" s="81">
        <v>941000</v>
      </c>
      <c r="N204" s="81">
        <v>929000</v>
      </c>
    </row>
    <row r="205" spans="1:14" x14ac:dyDescent="0.25">
      <c r="A205" s="22" t="s">
        <v>95</v>
      </c>
      <c r="B205" s="104" t="s">
        <v>141</v>
      </c>
      <c r="C205" s="61" t="s">
        <v>27</v>
      </c>
      <c r="D205" s="66" t="s">
        <v>158</v>
      </c>
      <c r="E205" s="90">
        <v>-2236932.2585169948</v>
      </c>
      <c r="F205" s="90">
        <v>-575749.69313862326</v>
      </c>
      <c r="G205" s="90">
        <v>-537266.17002606101</v>
      </c>
      <c r="H205" s="90">
        <v>-552934.82210734533</v>
      </c>
      <c r="I205" s="90">
        <v>-570981.57324496552</v>
      </c>
      <c r="J205" s="90">
        <v>-1741000</v>
      </c>
      <c r="K205" s="90">
        <v>-446000</v>
      </c>
      <c r="L205" s="90">
        <v>-413000</v>
      </c>
      <c r="M205" s="90">
        <v>-446000</v>
      </c>
      <c r="N205" s="90">
        <v>-436000</v>
      </c>
    </row>
    <row r="206" spans="1:14" x14ac:dyDescent="0.25">
      <c r="A206" s="22" t="s">
        <v>100</v>
      </c>
      <c r="B206" s="104" t="s">
        <v>141</v>
      </c>
      <c r="C206" s="61" t="s">
        <v>27</v>
      </c>
      <c r="D206" s="75" t="s">
        <v>159</v>
      </c>
      <c r="E206" s="85">
        <v>2322171.9943690044</v>
      </c>
      <c r="F206" s="85">
        <v>569218.85455054615</v>
      </c>
      <c r="G206" s="85">
        <v>601374.57562592637</v>
      </c>
      <c r="H206" s="85">
        <v>587362.04252201319</v>
      </c>
      <c r="I206" s="85">
        <v>564216.52167051786</v>
      </c>
      <c r="J206" s="85">
        <v>1952000</v>
      </c>
      <c r="K206" s="85">
        <v>465000</v>
      </c>
      <c r="L206" s="85">
        <v>499000</v>
      </c>
      <c r="M206" s="85">
        <v>495000</v>
      </c>
      <c r="N206" s="85">
        <v>493000</v>
      </c>
    </row>
    <row r="207" spans="1:14" x14ac:dyDescent="0.25">
      <c r="A207" s="22" t="s">
        <v>97</v>
      </c>
      <c r="B207" s="104" t="s">
        <v>141</v>
      </c>
      <c r="C207" s="61" t="s">
        <v>27</v>
      </c>
      <c r="D207" s="66" t="s">
        <v>160</v>
      </c>
      <c r="E207" s="90">
        <v>-1214853.9529305927</v>
      </c>
      <c r="F207" s="90">
        <v>-291959.40430607297</v>
      </c>
      <c r="G207" s="90">
        <v>-294302.4368914126</v>
      </c>
      <c r="H207" s="90">
        <v>-289159.57693066465</v>
      </c>
      <c r="I207" s="90">
        <v>-339432.53480244271</v>
      </c>
      <c r="J207" s="90">
        <v>-1098000</v>
      </c>
      <c r="K207" s="90">
        <v>-268000</v>
      </c>
      <c r="L207" s="90">
        <v>-254000</v>
      </c>
      <c r="M207" s="90">
        <v>-293000</v>
      </c>
      <c r="N207" s="90">
        <v>-283000</v>
      </c>
    </row>
    <row r="208" spans="1:14" x14ac:dyDescent="0.25">
      <c r="A208" s="22" t="s">
        <v>101</v>
      </c>
      <c r="B208" s="104" t="s">
        <v>141</v>
      </c>
      <c r="C208" s="61" t="s">
        <v>27</v>
      </c>
      <c r="D208" s="75" t="s">
        <v>161</v>
      </c>
      <c r="E208" s="85">
        <v>1107318.0414384117</v>
      </c>
      <c r="F208" s="85">
        <v>277259.45024447318</v>
      </c>
      <c r="G208" s="85">
        <v>307072.13873451378</v>
      </c>
      <c r="H208" s="85">
        <v>298202.46559134853</v>
      </c>
      <c r="I208" s="85">
        <v>224783.98686807515</v>
      </c>
      <c r="J208" s="85">
        <v>854000</v>
      </c>
      <c r="K208" s="85">
        <v>197000</v>
      </c>
      <c r="L208" s="85">
        <v>245000</v>
      </c>
      <c r="M208" s="85">
        <v>202000</v>
      </c>
      <c r="N208" s="85">
        <v>210000</v>
      </c>
    </row>
    <row r="209" spans="1:21" x14ac:dyDescent="0.25">
      <c r="A209" s="136" t="s">
        <v>103</v>
      </c>
      <c r="B209" s="104" t="s">
        <v>141</v>
      </c>
      <c r="C209" s="57" t="s">
        <v>27</v>
      </c>
      <c r="D209" s="89" t="s">
        <v>172</v>
      </c>
      <c r="E209" s="90">
        <v>53442.846057906216</v>
      </c>
      <c r="F209" s="90">
        <v>33416.356225737189</v>
      </c>
      <c r="G209" s="90">
        <v>13650.045761801288</v>
      </c>
      <c r="H209" s="90">
        <v>-794.82635324997682</v>
      </c>
      <c r="I209" s="90">
        <v>7171.2704236176869</v>
      </c>
      <c r="J209" s="90">
        <v>63000</v>
      </c>
      <c r="K209" s="90">
        <v>9000</v>
      </c>
      <c r="L209" s="90">
        <v>19000</v>
      </c>
      <c r="M209" s="90">
        <v>17000</v>
      </c>
      <c r="N209" s="90">
        <v>18000</v>
      </c>
    </row>
    <row r="210" spans="1:21" x14ac:dyDescent="0.25">
      <c r="A210" s="22" t="s">
        <v>104</v>
      </c>
      <c r="B210" s="104" t="s">
        <v>141</v>
      </c>
      <c r="C210" s="61" t="s">
        <v>27</v>
      </c>
      <c r="D210" s="66" t="s">
        <v>163</v>
      </c>
      <c r="E210" s="90">
        <v>4279.2379210617364</v>
      </c>
      <c r="F210" s="90">
        <v>-4960.4461265273731</v>
      </c>
      <c r="G210" s="90">
        <v>3851.8486830953771</v>
      </c>
      <c r="H210" s="90">
        <v>5378.963144138871</v>
      </c>
      <c r="I210" s="90">
        <v>8.872220354846597</v>
      </c>
      <c r="J210" s="90">
        <v>-8000</v>
      </c>
      <c r="K210" s="90">
        <v>-11000</v>
      </c>
      <c r="L210" s="90">
        <v>-1000</v>
      </c>
      <c r="M210" s="90">
        <v>3000</v>
      </c>
      <c r="N210" s="90">
        <v>1000</v>
      </c>
    </row>
    <row r="211" spans="1:21" x14ac:dyDescent="0.25">
      <c r="A211" s="22" t="s">
        <v>92</v>
      </c>
      <c r="B211" s="104" t="s">
        <v>141</v>
      </c>
      <c r="C211" s="61" t="s">
        <v>27</v>
      </c>
      <c r="D211" s="75" t="s">
        <v>164</v>
      </c>
      <c r="E211" s="85">
        <v>1165040.1254173797</v>
      </c>
      <c r="F211" s="85">
        <v>305715.36034368299</v>
      </c>
      <c r="G211" s="85">
        <v>324574.03317941044</v>
      </c>
      <c r="H211" s="85">
        <v>302786.60238223744</v>
      </c>
      <c r="I211" s="85">
        <v>231964.12951204769</v>
      </c>
      <c r="J211" s="85">
        <v>909000</v>
      </c>
      <c r="K211" s="85">
        <v>195000</v>
      </c>
      <c r="L211" s="85">
        <v>263000</v>
      </c>
      <c r="M211" s="85">
        <v>222000</v>
      </c>
      <c r="N211" s="85">
        <v>229000</v>
      </c>
    </row>
    <row r="212" spans="1:21" s="9" customFormat="1" ht="6" customHeight="1" x14ac:dyDescent="0.25">
      <c r="B212" s="105"/>
      <c r="C212" s="6"/>
      <c r="D212" s="15"/>
      <c r="E212" s="97"/>
      <c r="F212" s="97"/>
      <c r="G212" s="97"/>
      <c r="H212" s="97"/>
      <c r="I212" s="97"/>
      <c r="J212" s="97"/>
      <c r="K212" s="97"/>
      <c r="L212" s="97"/>
      <c r="M212" s="97"/>
      <c r="N212" s="97"/>
    </row>
    <row r="213" spans="1:21" x14ac:dyDescent="0.25">
      <c r="A213" s="22"/>
      <c r="B213" s="104"/>
      <c r="C213" s="58" t="s">
        <v>27</v>
      </c>
      <c r="D213" s="89" t="str">
        <f>"Allocated Equity (€bn, year to date) "</f>
        <v xml:space="preserve">Allocated Equity (€bn, year to date) </v>
      </c>
      <c r="E213" s="128">
        <f>'FPN pro forma'!E28</f>
        <v>3559975.4423252372</v>
      </c>
      <c r="F213" s="128">
        <f>'FPN pro forma'!F28</f>
        <v>3559975.4423252372</v>
      </c>
      <c r="G213" s="129">
        <f>'FPN pro forma'!G28</f>
        <v>3549222.5951003167</v>
      </c>
      <c r="H213" s="129">
        <f>'FPN pro forma'!H28</f>
        <v>3580258.4464475247</v>
      </c>
      <c r="I213" s="129">
        <f>'FPN pro forma'!I28</f>
        <v>3588501.8849860495</v>
      </c>
      <c r="J213" s="82">
        <f>'FPN pro forma'!J28</f>
        <v>3183057.7474903353</v>
      </c>
      <c r="K213" s="82">
        <f>'FPN pro forma'!K28</f>
        <v>3183057.7474903353</v>
      </c>
      <c r="L213" s="82">
        <f>'FPN pro forma'!L28</f>
        <v>3188604.3578605936</v>
      </c>
      <c r="M213" s="82">
        <f>'FPN pro forma'!M28</f>
        <v>3171682.89159226</v>
      </c>
      <c r="N213" s="113">
        <f>'FPN pro forma'!N28</f>
        <v>3172637.9596072603</v>
      </c>
    </row>
    <row r="214" spans="1:21" x14ac:dyDescent="0.25">
      <c r="C214" s="6"/>
      <c r="D214" s="7"/>
    </row>
    <row r="215" spans="1:21" s="126" customFormat="1" hidden="1" outlineLevel="1" x14ac:dyDescent="0.25">
      <c r="C215" s="9"/>
      <c r="D215" s="144" t="str">
        <f>"€m "</f>
        <v xml:space="preserve">€m </v>
      </c>
      <c r="E215" s="220">
        <f>2014</f>
        <v>2014</v>
      </c>
      <c r="F215" s="220" t="s">
        <v>148</v>
      </c>
      <c r="G215" s="220" t="s">
        <v>149</v>
      </c>
      <c r="H215" s="220" t="s">
        <v>150</v>
      </c>
      <c r="I215" s="220" t="s">
        <v>151</v>
      </c>
      <c r="J215" s="220">
        <f>2013</f>
        <v>2013</v>
      </c>
      <c r="K215" s="220" t="s">
        <v>152</v>
      </c>
      <c r="L215" s="220" t="s">
        <v>153</v>
      </c>
      <c r="M215" s="220" t="s">
        <v>154</v>
      </c>
      <c r="N215" s="220" t="s">
        <v>155</v>
      </c>
    </row>
    <row r="216" spans="1:21" hidden="1" outlineLevel="1" x14ac:dyDescent="0.25">
      <c r="B216" s="5"/>
      <c r="D216" s="83" t="s">
        <v>190</v>
      </c>
      <c r="O216" s="221"/>
      <c r="P216" s="221"/>
      <c r="Q216" s="221"/>
      <c r="R216" s="221"/>
      <c r="S216" s="221"/>
      <c r="T216" s="221"/>
      <c r="U216" s="221"/>
    </row>
    <row r="217" spans="1:21" hidden="1" outlineLevel="1" x14ac:dyDescent="0.25">
      <c r="A217" s="22" t="s">
        <v>99</v>
      </c>
      <c r="B217" s="63" t="s">
        <v>117</v>
      </c>
      <c r="C217" s="63" t="s">
        <v>61</v>
      </c>
      <c r="D217" s="75" t="s">
        <v>157</v>
      </c>
      <c r="E217" s="85">
        <v>2104132.8686068356</v>
      </c>
      <c r="F217" s="85">
        <v>622181.41201095562</v>
      </c>
      <c r="G217" s="85">
        <v>542780.46698576689</v>
      </c>
      <c r="H217" s="85">
        <v>490138.85267009563</v>
      </c>
      <c r="I217" s="85">
        <v>449032.13694001763</v>
      </c>
      <c r="J217" s="81">
        <v>2086000</v>
      </c>
      <c r="K217" s="81">
        <v>476000</v>
      </c>
      <c r="L217" s="81">
        <v>476000</v>
      </c>
      <c r="M217" s="81">
        <v>572000</v>
      </c>
      <c r="N217" s="81">
        <v>562000</v>
      </c>
      <c r="O217" s="221"/>
      <c r="P217" s="221"/>
      <c r="Q217" s="221"/>
      <c r="R217" s="221"/>
      <c r="S217" s="221"/>
      <c r="T217" s="221"/>
      <c r="U217" s="221"/>
    </row>
    <row r="218" spans="1:21" hidden="1" outlineLevel="1" x14ac:dyDescent="0.25">
      <c r="A218" s="63" t="s">
        <v>95</v>
      </c>
      <c r="B218" s="63" t="s">
        <v>117</v>
      </c>
      <c r="C218" s="63" t="s">
        <v>61</v>
      </c>
      <c r="D218" s="66" t="s">
        <v>158</v>
      </c>
      <c r="E218" s="90">
        <v>-1467014.2692268514</v>
      </c>
      <c r="F218" s="90">
        <v>-424278.67980252532</v>
      </c>
      <c r="G218" s="90">
        <v>-349143.79718204425</v>
      </c>
      <c r="H218" s="90">
        <v>-343698.93231788644</v>
      </c>
      <c r="I218" s="90">
        <v>-349892.85992439528</v>
      </c>
      <c r="J218" s="90">
        <v>-1479000</v>
      </c>
      <c r="K218" s="90">
        <v>-364000</v>
      </c>
      <c r="L218" s="90">
        <v>-359000</v>
      </c>
      <c r="M218" s="90">
        <v>-381000</v>
      </c>
      <c r="N218" s="90">
        <v>-375000</v>
      </c>
      <c r="O218" s="221"/>
      <c r="P218" s="221"/>
      <c r="Q218" s="221"/>
      <c r="R218" s="221"/>
      <c r="S218" s="221"/>
      <c r="T218" s="221"/>
      <c r="U218" s="221"/>
    </row>
    <row r="219" spans="1:21" hidden="1" outlineLevel="1" x14ac:dyDescent="0.25">
      <c r="A219" s="22" t="s">
        <v>100</v>
      </c>
      <c r="B219" s="63" t="s">
        <v>117</v>
      </c>
      <c r="C219" s="63" t="s">
        <v>61</v>
      </c>
      <c r="D219" s="75" t="s">
        <v>159</v>
      </c>
      <c r="E219" s="85">
        <v>637118.5993799842</v>
      </c>
      <c r="F219" s="85">
        <v>197902.7322084303</v>
      </c>
      <c r="G219" s="85">
        <v>193636.66980372265</v>
      </c>
      <c r="H219" s="85">
        <v>146439.92035220918</v>
      </c>
      <c r="I219" s="85">
        <v>99139.277015622356</v>
      </c>
      <c r="J219" s="85">
        <v>607000</v>
      </c>
      <c r="K219" s="85">
        <v>112000</v>
      </c>
      <c r="L219" s="85">
        <v>117000</v>
      </c>
      <c r="M219" s="85">
        <v>191000</v>
      </c>
      <c r="N219" s="85">
        <v>187000</v>
      </c>
      <c r="O219" s="221"/>
      <c r="P219" s="221"/>
      <c r="Q219" s="221"/>
      <c r="R219" s="221"/>
      <c r="S219" s="221"/>
      <c r="T219" s="221"/>
      <c r="U219" s="221"/>
    </row>
    <row r="220" spans="1:21" hidden="1" outlineLevel="1" x14ac:dyDescent="0.25">
      <c r="A220" s="63" t="s">
        <v>97</v>
      </c>
      <c r="B220" s="63" t="s">
        <v>117</v>
      </c>
      <c r="C220" s="63" t="s">
        <v>61</v>
      </c>
      <c r="D220" s="66" t="s">
        <v>160</v>
      </c>
      <c r="E220" s="90">
        <v>-357393.10121245956</v>
      </c>
      <c r="F220" s="90">
        <v>-136256.40897874953</v>
      </c>
      <c r="G220" s="90">
        <v>-66116.468465516242</v>
      </c>
      <c r="H220" s="90">
        <v>-49765.346432565304</v>
      </c>
      <c r="I220" s="90">
        <v>-105254.87733562848</v>
      </c>
      <c r="J220" s="90">
        <v>-272000</v>
      </c>
      <c r="K220" s="90">
        <v>-64000</v>
      </c>
      <c r="L220" s="90">
        <v>-59000</v>
      </c>
      <c r="M220" s="90">
        <v>-62000</v>
      </c>
      <c r="N220" s="90">
        <v>-87000</v>
      </c>
      <c r="O220" s="221"/>
      <c r="P220" s="221"/>
      <c r="Q220" s="221"/>
      <c r="R220" s="221"/>
      <c r="S220" s="221"/>
      <c r="T220" s="221"/>
      <c r="U220" s="221"/>
    </row>
    <row r="221" spans="1:21" hidden="1" outlineLevel="1" x14ac:dyDescent="0.25">
      <c r="A221" s="22" t="s">
        <v>101</v>
      </c>
      <c r="B221" s="63" t="s">
        <v>117</v>
      </c>
      <c r="C221" s="63" t="s">
        <v>61</v>
      </c>
      <c r="D221" s="75" t="s">
        <v>161</v>
      </c>
      <c r="E221" s="85">
        <v>279725.49816752464</v>
      </c>
      <c r="F221" s="85">
        <v>61646.323229680769</v>
      </c>
      <c r="G221" s="85">
        <v>127520.2013382064</v>
      </c>
      <c r="H221" s="85">
        <v>96674.573919643881</v>
      </c>
      <c r="I221" s="85">
        <v>-6115.6003200061241</v>
      </c>
      <c r="J221" s="85">
        <v>335000</v>
      </c>
      <c r="K221" s="85">
        <v>48000</v>
      </c>
      <c r="L221" s="85">
        <v>58000</v>
      </c>
      <c r="M221" s="85">
        <v>129000</v>
      </c>
      <c r="N221" s="85">
        <v>100000</v>
      </c>
      <c r="O221" s="221"/>
      <c r="P221" s="221"/>
      <c r="Q221" s="221"/>
      <c r="R221" s="221"/>
      <c r="S221" s="221"/>
      <c r="T221" s="221"/>
      <c r="U221" s="221"/>
    </row>
    <row r="222" spans="1:21" hidden="1" outlineLevel="1" x14ac:dyDescent="0.25">
      <c r="A222" s="136" t="s">
        <v>103</v>
      </c>
      <c r="B222" s="63" t="s">
        <v>117</v>
      </c>
      <c r="C222" s="65" t="s">
        <v>61</v>
      </c>
      <c r="D222" s="89" t="s">
        <v>172</v>
      </c>
      <c r="E222" s="90">
        <v>102246.71285874647</v>
      </c>
      <c r="F222" s="90">
        <v>24336.758433765255</v>
      </c>
      <c r="G222" s="90">
        <v>23417.890796096304</v>
      </c>
      <c r="H222" s="90">
        <v>28546.823666432261</v>
      </c>
      <c r="I222" s="90">
        <v>25945.239962452677</v>
      </c>
      <c r="J222" s="90">
        <v>89000</v>
      </c>
      <c r="K222" s="90">
        <v>21000</v>
      </c>
      <c r="L222" s="90">
        <v>24000</v>
      </c>
      <c r="M222" s="90">
        <v>25000</v>
      </c>
      <c r="N222" s="90">
        <v>19000</v>
      </c>
      <c r="O222" s="221"/>
      <c r="P222" s="221"/>
      <c r="Q222" s="221"/>
      <c r="R222" s="221"/>
      <c r="S222" s="221"/>
      <c r="T222" s="221"/>
      <c r="U222" s="221"/>
    </row>
    <row r="223" spans="1:21" hidden="1" outlineLevel="1" x14ac:dyDescent="0.25">
      <c r="A223" s="22" t="s">
        <v>104</v>
      </c>
      <c r="B223" s="63" t="s">
        <v>117</v>
      </c>
      <c r="C223" s="63" t="s">
        <v>61</v>
      </c>
      <c r="D223" s="66" t="s">
        <v>163</v>
      </c>
      <c r="E223" s="90">
        <v>3859.428795654127</v>
      </c>
      <c r="F223" s="90">
        <v>2053.2501776299227</v>
      </c>
      <c r="G223" s="90">
        <v>562.64336736946245</v>
      </c>
      <c r="H223" s="90">
        <v>1132.5026766822898</v>
      </c>
      <c r="I223" s="90">
        <v>111.03257397245333</v>
      </c>
      <c r="J223" s="90">
        <v>110000</v>
      </c>
      <c r="K223" s="90">
        <v>1000</v>
      </c>
      <c r="L223" s="90">
        <v>0</v>
      </c>
      <c r="M223" s="90">
        <v>110000</v>
      </c>
      <c r="N223" s="90">
        <v>-1000</v>
      </c>
      <c r="O223" s="221"/>
      <c r="P223" s="221"/>
      <c r="Q223" s="221"/>
      <c r="R223" s="221"/>
      <c r="S223" s="221"/>
      <c r="T223" s="221"/>
      <c r="U223" s="221"/>
    </row>
    <row r="224" spans="1:21" hidden="1" outlineLevel="1" x14ac:dyDescent="0.25">
      <c r="A224" s="22" t="s">
        <v>92</v>
      </c>
      <c r="B224" s="63" t="s">
        <v>117</v>
      </c>
      <c r="C224" s="63" t="s">
        <v>61</v>
      </c>
      <c r="D224" s="75" t="s">
        <v>164</v>
      </c>
      <c r="E224" s="85">
        <v>385831.6398219252</v>
      </c>
      <c r="F224" s="85">
        <v>88036.331841075938</v>
      </c>
      <c r="G224" s="85">
        <v>151500.73550167217</v>
      </c>
      <c r="H224" s="85">
        <v>126353.90026275843</v>
      </c>
      <c r="I224" s="85">
        <v>19940.672216419007</v>
      </c>
      <c r="J224" s="85">
        <v>534000</v>
      </c>
      <c r="K224" s="85">
        <v>70000</v>
      </c>
      <c r="L224" s="85">
        <v>82000</v>
      </c>
      <c r="M224" s="85">
        <v>264000</v>
      </c>
      <c r="N224" s="85">
        <v>118000</v>
      </c>
      <c r="O224" s="221"/>
      <c r="P224" s="221"/>
      <c r="Q224" s="221"/>
      <c r="R224" s="221"/>
      <c r="S224" s="221"/>
      <c r="T224" s="221"/>
      <c r="U224" s="221"/>
    </row>
    <row r="225" spans="1:21" hidden="1" outlineLevel="1" x14ac:dyDescent="0.25">
      <c r="B225" s="63"/>
      <c r="C225" s="6"/>
      <c r="D225" s="89" t="s">
        <v>170</v>
      </c>
      <c r="E225" s="90">
        <f t="shared" ref="E225:N225" si="6">E226-E224</f>
        <v>-1443.6066018358106</v>
      </c>
      <c r="F225" s="90">
        <f t="shared" si="6"/>
        <v>-261.54429859356605</v>
      </c>
      <c r="G225" s="90">
        <f t="shared" si="6"/>
        <v>-495.36773742423975</v>
      </c>
      <c r="H225" s="90">
        <f t="shared" si="6"/>
        <v>-438.11705994825752</v>
      </c>
      <c r="I225" s="90">
        <f t="shared" si="6"/>
        <v>-248.57750586947077</v>
      </c>
      <c r="J225" s="90">
        <f t="shared" si="6"/>
        <v>0</v>
      </c>
      <c r="K225" s="90">
        <f t="shared" si="6"/>
        <v>1000</v>
      </c>
      <c r="L225" s="90">
        <f t="shared" si="6"/>
        <v>0</v>
      </c>
      <c r="M225" s="90">
        <f t="shared" si="6"/>
        <v>1000</v>
      </c>
      <c r="N225" s="90">
        <f t="shared" si="6"/>
        <v>-2000</v>
      </c>
      <c r="O225" s="221"/>
      <c r="P225" s="221"/>
      <c r="Q225" s="221"/>
      <c r="R225" s="221"/>
      <c r="S225" s="221"/>
      <c r="T225" s="221"/>
      <c r="U225" s="221"/>
    </row>
    <row r="226" spans="1:21" hidden="1" outlineLevel="1" x14ac:dyDescent="0.25">
      <c r="A226" s="22"/>
      <c r="B226" s="30" t="s">
        <v>142</v>
      </c>
      <c r="C226" s="65" t="s">
        <v>62</v>
      </c>
      <c r="D226" s="75" t="s">
        <v>191</v>
      </c>
      <c r="E226" s="85">
        <v>384388.03322008939</v>
      </c>
      <c r="F226" s="85">
        <v>87774.787542482372</v>
      </c>
      <c r="G226" s="85">
        <v>151005.36776424793</v>
      </c>
      <c r="H226" s="85">
        <v>125915.78320281017</v>
      </c>
      <c r="I226" s="85">
        <v>19692.094710549536</v>
      </c>
      <c r="J226" s="81">
        <v>534000</v>
      </c>
      <c r="K226" s="81">
        <v>71000</v>
      </c>
      <c r="L226" s="81">
        <v>82000</v>
      </c>
      <c r="M226" s="81">
        <v>265000</v>
      </c>
      <c r="N226" s="81">
        <v>116000</v>
      </c>
      <c r="O226" s="221"/>
      <c r="P226" s="221"/>
      <c r="Q226" s="221"/>
      <c r="R226" s="221"/>
      <c r="S226" s="221"/>
      <c r="T226" s="221"/>
      <c r="U226" s="221"/>
    </row>
    <row r="227" spans="1:21" s="9" customFormat="1" ht="6" hidden="1" customHeight="1" outlineLevel="1" x14ac:dyDescent="0.25">
      <c r="B227" s="222"/>
      <c r="C227" s="6"/>
      <c r="D227" s="15"/>
      <c r="E227" s="97"/>
      <c r="F227" s="97"/>
      <c r="G227" s="97"/>
      <c r="H227" s="97"/>
      <c r="I227" s="97"/>
      <c r="J227" s="97"/>
      <c r="K227" s="97"/>
      <c r="L227" s="97"/>
      <c r="M227" s="97"/>
      <c r="N227" s="97"/>
    </row>
    <row r="228" spans="1:21" hidden="1" outlineLevel="1" x14ac:dyDescent="0.25">
      <c r="A228" s="9"/>
      <c r="B228" s="5"/>
      <c r="C228" s="84" t="s">
        <v>62</v>
      </c>
      <c r="D228" s="89" t="str">
        <f>"Allocated Equity (€bn, year to date) "</f>
        <v xml:space="preserve">Allocated Equity (€bn, year to date) </v>
      </c>
      <c r="E228" s="113">
        <f>'FPN pro forma'!E30</f>
        <v>3710715.3810147732</v>
      </c>
      <c r="F228" s="113">
        <f>'FPN pro forma'!F30</f>
        <v>3710715.3810147732</v>
      </c>
      <c r="G228" s="82">
        <f>'FPN pro forma'!G30</f>
        <v>3532090.8608763642</v>
      </c>
      <c r="H228" s="82">
        <f>'FPN pro forma'!H30</f>
        <v>3501040.1819845457</v>
      </c>
      <c r="I228" s="82">
        <f>'FPN pro forma'!I30</f>
        <v>3460075.3644390907</v>
      </c>
      <c r="J228" s="82">
        <f>'FPN pro forma'!J30</f>
        <v>3678036.5303164236</v>
      </c>
      <c r="K228" s="82">
        <f>'FPN pro forma'!K30</f>
        <v>3678036.5303164236</v>
      </c>
      <c r="L228" s="82">
        <f>'FPN pro forma'!L30</f>
        <v>3725535.0218587238</v>
      </c>
      <c r="M228" s="82">
        <f>'FPN pro forma'!M30</f>
        <v>3756550.7988472441</v>
      </c>
      <c r="N228" s="113">
        <f>'FPN pro forma'!N30</f>
        <v>3638205.0200941525</v>
      </c>
      <c r="O228" s="221"/>
      <c r="P228" s="221"/>
      <c r="Q228" s="221"/>
      <c r="R228" s="221"/>
      <c r="S228" s="221"/>
      <c r="T228" s="221"/>
      <c r="U228" s="221"/>
    </row>
    <row r="229" spans="1:21" hidden="1" outlineLevel="1" x14ac:dyDescent="0.25">
      <c r="B229" s="5"/>
      <c r="C229" s="6"/>
      <c r="D229" s="7"/>
      <c r="O229" s="221"/>
      <c r="P229" s="221"/>
      <c r="Q229" s="221"/>
      <c r="R229" s="221"/>
      <c r="S229" s="221"/>
      <c r="T229" s="221"/>
      <c r="U229" s="221"/>
    </row>
    <row r="230" spans="1:21" s="126" customFormat="1" hidden="1" outlineLevel="1" x14ac:dyDescent="0.25">
      <c r="B230" s="102"/>
      <c r="C230" s="9"/>
      <c r="D230" s="144" t="str">
        <f>"€m "</f>
        <v xml:space="preserve">€m </v>
      </c>
      <c r="E230" s="74">
        <f>2014</f>
        <v>2014</v>
      </c>
      <c r="F230" s="74" t="s">
        <v>148</v>
      </c>
      <c r="G230" s="74" t="s">
        <v>149</v>
      </c>
      <c r="H230" s="74" t="s">
        <v>150</v>
      </c>
      <c r="I230" s="74" t="s">
        <v>151</v>
      </c>
      <c r="J230" s="74">
        <f>2013</f>
        <v>2013</v>
      </c>
      <c r="K230" s="74" t="s">
        <v>152</v>
      </c>
      <c r="L230" s="74" t="s">
        <v>153</v>
      </c>
      <c r="M230" s="74" t="s">
        <v>154</v>
      </c>
      <c r="N230" s="74" t="s">
        <v>155</v>
      </c>
    </row>
    <row r="231" spans="1:21" hidden="1" outlineLevel="1" x14ac:dyDescent="0.25">
      <c r="D231" s="83" t="s">
        <v>192</v>
      </c>
    </row>
    <row r="232" spans="1:21" hidden="1" outlineLevel="1" x14ac:dyDescent="0.25">
      <c r="A232" s="22" t="s">
        <v>99</v>
      </c>
      <c r="B232" s="104" t="s">
        <v>142</v>
      </c>
      <c r="C232" s="63" t="s">
        <v>62</v>
      </c>
      <c r="D232" s="75" t="s">
        <v>157</v>
      </c>
      <c r="E232" s="85">
        <v>2097113.6343112255</v>
      </c>
      <c r="F232" s="85">
        <v>620315.65995107568</v>
      </c>
      <c r="G232" s="85">
        <v>540912.69881822867</v>
      </c>
      <c r="H232" s="85">
        <v>488379.74930322642</v>
      </c>
      <c r="I232" s="85">
        <v>447505.52623869531</v>
      </c>
      <c r="J232" s="81">
        <v>2080000</v>
      </c>
      <c r="K232" s="81">
        <v>475000</v>
      </c>
      <c r="L232" s="81">
        <v>475000</v>
      </c>
      <c r="M232" s="81">
        <v>571000</v>
      </c>
      <c r="N232" s="81">
        <v>559000</v>
      </c>
    </row>
    <row r="233" spans="1:21" hidden="1" outlineLevel="1" x14ac:dyDescent="0.25">
      <c r="A233" s="22" t="s">
        <v>95</v>
      </c>
      <c r="B233" s="104" t="s">
        <v>142</v>
      </c>
      <c r="C233" s="63" t="s">
        <v>62</v>
      </c>
      <c r="D233" s="66" t="s">
        <v>158</v>
      </c>
      <c r="E233" s="90">
        <v>-1461475.1181976246</v>
      </c>
      <c r="F233" s="90">
        <v>-422706.38899939577</v>
      </c>
      <c r="G233" s="90">
        <v>-347770.54847916897</v>
      </c>
      <c r="H233" s="90">
        <v>-342386.49983337964</v>
      </c>
      <c r="I233" s="90">
        <v>-348611.68088568014</v>
      </c>
      <c r="J233" s="90">
        <v>-1473000</v>
      </c>
      <c r="K233" s="90">
        <v>-362000</v>
      </c>
      <c r="L233" s="90">
        <v>-358000</v>
      </c>
      <c r="M233" s="90">
        <v>-379000</v>
      </c>
      <c r="N233" s="90">
        <v>-374000</v>
      </c>
    </row>
    <row r="234" spans="1:21" hidden="1" outlineLevel="1" x14ac:dyDescent="0.25">
      <c r="A234" s="22" t="s">
        <v>100</v>
      </c>
      <c r="B234" s="104" t="s">
        <v>142</v>
      </c>
      <c r="C234" s="63" t="s">
        <v>62</v>
      </c>
      <c r="D234" s="75" t="s">
        <v>159</v>
      </c>
      <c r="E234" s="85">
        <v>635638.51611360093</v>
      </c>
      <c r="F234" s="85">
        <v>197609.27095167991</v>
      </c>
      <c r="G234" s="85">
        <v>193142.15033905971</v>
      </c>
      <c r="H234" s="85">
        <v>145993.24946984678</v>
      </c>
      <c r="I234" s="85">
        <v>98893.845353015175</v>
      </c>
      <c r="J234" s="85">
        <v>607000</v>
      </c>
      <c r="K234" s="85">
        <v>113000</v>
      </c>
      <c r="L234" s="85">
        <v>117000</v>
      </c>
      <c r="M234" s="85">
        <v>192000</v>
      </c>
      <c r="N234" s="85">
        <v>185000</v>
      </c>
    </row>
    <row r="235" spans="1:21" hidden="1" outlineLevel="1" x14ac:dyDescent="0.25">
      <c r="A235" s="22" t="s">
        <v>97</v>
      </c>
      <c r="B235" s="104" t="s">
        <v>142</v>
      </c>
      <c r="C235" s="63" t="s">
        <v>62</v>
      </c>
      <c r="D235" s="66" t="s">
        <v>160</v>
      </c>
      <c r="E235" s="90">
        <v>-357356.62454791216</v>
      </c>
      <c r="F235" s="90">
        <v>-136224.4920205927</v>
      </c>
      <c r="G235" s="90">
        <v>-66117.316738277528</v>
      </c>
      <c r="H235" s="90">
        <v>-49756.792610151155</v>
      </c>
      <c r="I235" s="90">
        <v>-105258.02317889077</v>
      </c>
      <c r="J235" s="90">
        <v>-272000</v>
      </c>
      <c r="K235" s="90">
        <v>-64000</v>
      </c>
      <c r="L235" s="90">
        <v>-59000</v>
      </c>
      <c r="M235" s="90">
        <v>-62000</v>
      </c>
      <c r="N235" s="90">
        <v>-87000</v>
      </c>
    </row>
    <row r="236" spans="1:21" hidden="1" outlineLevel="1" x14ac:dyDescent="0.25">
      <c r="A236" s="22" t="s">
        <v>101</v>
      </c>
      <c r="B236" s="104" t="s">
        <v>142</v>
      </c>
      <c r="C236" s="63" t="s">
        <v>62</v>
      </c>
      <c r="D236" s="75" t="s">
        <v>161</v>
      </c>
      <c r="E236" s="85">
        <v>278281.89156568877</v>
      </c>
      <c r="F236" s="85">
        <v>61384.778931087203</v>
      </c>
      <c r="G236" s="85">
        <v>127024.83360078218</v>
      </c>
      <c r="H236" s="85">
        <v>96236.456859695623</v>
      </c>
      <c r="I236" s="85">
        <v>-6364.1778258755949</v>
      </c>
      <c r="J236" s="85">
        <v>335000</v>
      </c>
      <c r="K236" s="85">
        <v>49000</v>
      </c>
      <c r="L236" s="85">
        <v>58000</v>
      </c>
      <c r="M236" s="85">
        <v>130000</v>
      </c>
      <c r="N236" s="85">
        <v>98000</v>
      </c>
    </row>
    <row r="237" spans="1:21" hidden="1" outlineLevel="1" x14ac:dyDescent="0.25">
      <c r="A237" s="136" t="s">
        <v>103</v>
      </c>
      <c r="B237" s="104" t="s">
        <v>142</v>
      </c>
      <c r="C237" s="65" t="s">
        <v>62</v>
      </c>
      <c r="D237" s="89" t="s">
        <v>172</v>
      </c>
      <c r="E237" s="90">
        <v>102246.71285874647</v>
      </c>
      <c r="F237" s="90">
        <v>24336.758433765255</v>
      </c>
      <c r="G237" s="90">
        <v>23417.890796096304</v>
      </c>
      <c r="H237" s="90">
        <v>28546.823666432261</v>
      </c>
      <c r="I237" s="90">
        <v>25945.239962452677</v>
      </c>
      <c r="J237" s="90">
        <v>89000</v>
      </c>
      <c r="K237" s="90">
        <v>21000</v>
      </c>
      <c r="L237" s="90">
        <v>24000</v>
      </c>
      <c r="M237" s="90">
        <v>25000</v>
      </c>
      <c r="N237" s="90">
        <v>19000</v>
      </c>
    </row>
    <row r="238" spans="1:21" hidden="1" outlineLevel="1" x14ac:dyDescent="0.25">
      <c r="A238" s="22" t="s">
        <v>104</v>
      </c>
      <c r="B238" s="104" t="s">
        <v>142</v>
      </c>
      <c r="C238" s="63" t="s">
        <v>62</v>
      </c>
      <c r="D238" s="66" t="s">
        <v>163</v>
      </c>
      <c r="E238" s="90">
        <v>3859.428795654127</v>
      </c>
      <c r="F238" s="90">
        <v>2053.2501776299227</v>
      </c>
      <c r="G238" s="90">
        <v>562.64336736946245</v>
      </c>
      <c r="H238" s="90">
        <v>1132.5026766822898</v>
      </c>
      <c r="I238" s="90">
        <v>111.03257397245333</v>
      </c>
      <c r="J238" s="90">
        <v>110000</v>
      </c>
      <c r="K238" s="90">
        <v>1000</v>
      </c>
      <c r="L238" s="90">
        <v>0</v>
      </c>
      <c r="M238" s="90">
        <v>110000</v>
      </c>
      <c r="N238" s="90">
        <v>-1000</v>
      </c>
    </row>
    <row r="239" spans="1:21" hidden="1" outlineLevel="1" x14ac:dyDescent="0.25">
      <c r="A239" s="22" t="s">
        <v>92</v>
      </c>
      <c r="B239" s="104" t="s">
        <v>142</v>
      </c>
      <c r="C239" s="63" t="s">
        <v>62</v>
      </c>
      <c r="D239" s="75" t="s">
        <v>164</v>
      </c>
      <c r="E239" s="85">
        <v>384388.03322008939</v>
      </c>
      <c r="F239" s="85">
        <v>87774.787542482372</v>
      </c>
      <c r="G239" s="85">
        <v>151005.36776424793</v>
      </c>
      <c r="H239" s="85">
        <v>125915.78320281017</v>
      </c>
      <c r="I239" s="85">
        <v>19692.094710549536</v>
      </c>
      <c r="J239" s="85">
        <v>534000</v>
      </c>
      <c r="K239" s="85">
        <v>71000</v>
      </c>
      <c r="L239" s="85">
        <v>82000</v>
      </c>
      <c r="M239" s="85">
        <v>265000</v>
      </c>
      <c r="N239" s="85">
        <v>116000</v>
      </c>
    </row>
    <row r="240" spans="1:21" s="9" customFormat="1" ht="6" hidden="1" customHeight="1" outlineLevel="1" x14ac:dyDescent="0.25">
      <c r="B240" s="106"/>
      <c r="C240" s="6"/>
      <c r="D240" s="15"/>
      <c r="E240" s="97"/>
      <c r="F240" s="97"/>
      <c r="G240" s="97"/>
      <c r="H240" s="97"/>
      <c r="I240" s="97"/>
      <c r="J240" s="97"/>
      <c r="K240" s="97"/>
      <c r="L240" s="97"/>
      <c r="M240" s="97"/>
      <c r="N240" s="97"/>
    </row>
    <row r="241" spans="1:21" hidden="1" outlineLevel="1" x14ac:dyDescent="0.25">
      <c r="A241" s="22"/>
      <c r="B241" s="104"/>
      <c r="C241" s="65" t="s">
        <v>62</v>
      </c>
      <c r="D241" s="89" t="str">
        <f>"Allocated Equity (€bn, year to date) "</f>
        <v xml:space="preserve">Allocated Equity (€bn, year to date) </v>
      </c>
      <c r="E241" s="113">
        <f>'FPN pro forma'!E30</f>
        <v>3710715.3810147732</v>
      </c>
      <c r="F241" s="113">
        <f>'FPN pro forma'!F30</f>
        <v>3710715.3810147732</v>
      </c>
      <c r="G241" s="82">
        <f>'FPN pro forma'!G30</f>
        <v>3532090.8608763642</v>
      </c>
      <c r="H241" s="82">
        <f>'FPN pro forma'!H30</f>
        <v>3501040.1819845457</v>
      </c>
      <c r="I241" s="82">
        <f>'FPN pro forma'!I30</f>
        <v>3460075.3644390907</v>
      </c>
      <c r="J241" s="82">
        <f>'FPN pro forma'!J30</f>
        <v>3678036.5303164236</v>
      </c>
      <c r="K241" s="82">
        <f>'FPN pro forma'!K30</f>
        <v>3678036.5303164236</v>
      </c>
      <c r="L241" s="82">
        <f>'FPN pro forma'!L30</f>
        <v>3725535.0218587238</v>
      </c>
      <c r="M241" s="82">
        <f>'FPN pro forma'!M30</f>
        <v>3756550.7988472441</v>
      </c>
      <c r="N241" s="113">
        <f>'FPN pro forma'!N30</f>
        <v>3638205.0200941525</v>
      </c>
    </row>
    <row r="242" spans="1:21" hidden="1" outlineLevel="1" x14ac:dyDescent="0.25">
      <c r="C242" s="6"/>
      <c r="D242" s="7"/>
    </row>
    <row r="243" spans="1:21" hidden="1" outlineLevel="1" x14ac:dyDescent="0.25">
      <c r="B243" s="5"/>
      <c r="C243" s="6"/>
      <c r="D243" s="7"/>
      <c r="O243" s="221"/>
      <c r="P243" s="221"/>
      <c r="Q243" s="221"/>
      <c r="R243" s="221"/>
      <c r="S243" s="221"/>
      <c r="T243" s="221"/>
      <c r="U243" s="221"/>
    </row>
    <row r="244" spans="1:21" s="126" customFormat="1" hidden="1" outlineLevel="1" x14ac:dyDescent="0.25">
      <c r="C244" s="9"/>
      <c r="D244" s="144" t="str">
        <f>"€m "</f>
        <v xml:space="preserve">€m </v>
      </c>
      <c r="E244" s="220">
        <f>2014</f>
        <v>2014</v>
      </c>
      <c r="F244" s="220" t="s">
        <v>148</v>
      </c>
      <c r="G244" s="220" t="s">
        <v>149</v>
      </c>
      <c r="H244" s="220" t="s">
        <v>150</v>
      </c>
      <c r="I244" s="220" t="s">
        <v>151</v>
      </c>
      <c r="J244" s="220">
        <f>2013</f>
        <v>2013</v>
      </c>
      <c r="K244" s="220" t="s">
        <v>152</v>
      </c>
      <c r="L244" s="220" t="s">
        <v>153</v>
      </c>
      <c r="M244" s="220" t="s">
        <v>154</v>
      </c>
      <c r="N244" s="220" t="s">
        <v>155</v>
      </c>
    </row>
    <row r="245" spans="1:21" hidden="1" outlineLevel="1" x14ac:dyDescent="0.25">
      <c r="B245" s="5"/>
      <c r="D245" s="83" t="s">
        <v>193</v>
      </c>
      <c r="O245" s="221"/>
      <c r="P245" s="221"/>
      <c r="Q245" s="221"/>
      <c r="R245" s="221"/>
      <c r="S245" s="221"/>
      <c r="T245" s="221"/>
      <c r="U245" s="221"/>
    </row>
    <row r="246" spans="1:21" hidden="1" outlineLevel="1" x14ac:dyDescent="0.25">
      <c r="A246" s="22" t="s">
        <v>99</v>
      </c>
      <c r="B246" s="63" t="s">
        <v>118</v>
      </c>
      <c r="C246" s="61" t="s">
        <v>63</v>
      </c>
      <c r="D246" s="75" t="s">
        <v>157</v>
      </c>
      <c r="E246" s="85">
        <v>2228725.7305484028</v>
      </c>
      <c r="F246" s="85">
        <v>611381.01513949013</v>
      </c>
      <c r="G246" s="85">
        <v>566451.46992638451</v>
      </c>
      <c r="H246" s="85">
        <v>536986.58348009479</v>
      </c>
      <c r="I246" s="85">
        <v>513906.66200243327</v>
      </c>
      <c r="J246" s="81">
        <v>2204000</v>
      </c>
      <c r="K246" s="81">
        <v>532000</v>
      </c>
      <c r="L246" s="81">
        <v>556000</v>
      </c>
      <c r="M246" s="81">
        <v>557000</v>
      </c>
      <c r="N246" s="81">
        <v>559000</v>
      </c>
      <c r="O246" s="221"/>
      <c r="P246" s="221"/>
      <c r="Q246" s="221"/>
      <c r="R246" s="221"/>
      <c r="S246" s="221"/>
      <c r="T246" s="221"/>
      <c r="U246" s="221"/>
    </row>
    <row r="247" spans="1:21" hidden="1" outlineLevel="1" x14ac:dyDescent="0.25">
      <c r="A247" s="63" t="s">
        <v>95</v>
      </c>
      <c r="B247" s="63" t="s">
        <v>118</v>
      </c>
      <c r="C247" s="63" t="s">
        <v>63</v>
      </c>
      <c r="D247" s="66" t="s">
        <v>158</v>
      </c>
      <c r="E247" s="90">
        <v>-1443348.334294871</v>
      </c>
      <c r="F247" s="90">
        <v>-388208.83207866777</v>
      </c>
      <c r="G247" s="90">
        <v>-352763.795421166</v>
      </c>
      <c r="H247" s="90">
        <v>-336851.60493382975</v>
      </c>
      <c r="I247" s="90">
        <v>-365524.10186120734</v>
      </c>
      <c r="J247" s="90">
        <v>-1386000</v>
      </c>
      <c r="K247" s="90">
        <v>-345000</v>
      </c>
      <c r="L247" s="90">
        <v>-349000</v>
      </c>
      <c r="M247" s="90">
        <v>-346000</v>
      </c>
      <c r="N247" s="90">
        <v>-346000</v>
      </c>
      <c r="O247" s="221"/>
      <c r="P247" s="221"/>
      <c r="Q247" s="221"/>
      <c r="R247" s="221"/>
      <c r="S247" s="221"/>
      <c r="T247" s="221"/>
      <c r="U247" s="221"/>
    </row>
    <row r="248" spans="1:21" hidden="1" outlineLevel="1" x14ac:dyDescent="0.25">
      <c r="A248" s="22" t="s">
        <v>100</v>
      </c>
      <c r="B248" s="63" t="s">
        <v>118</v>
      </c>
      <c r="C248" s="63" t="s">
        <v>63</v>
      </c>
      <c r="D248" s="75" t="s">
        <v>159</v>
      </c>
      <c r="E248" s="85">
        <v>785377.3962535318</v>
      </c>
      <c r="F248" s="85">
        <v>223172.18306082237</v>
      </c>
      <c r="G248" s="85">
        <v>213687.67450521851</v>
      </c>
      <c r="H248" s="85">
        <v>200134.97854626505</v>
      </c>
      <c r="I248" s="85">
        <v>148382.56014122593</v>
      </c>
      <c r="J248" s="85">
        <v>818000</v>
      </c>
      <c r="K248" s="85">
        <v>187000</v>
      </c>
      <c r="L248" s="85">
        <v>207000</v>
      </c>
      <c r="M248" s="85">
        <v>211000</v>
      </c>
      <c r="N248" s="85">
        <v>213000</v>
      </c>
      <c r="O248" s="221"/>
      <c r="P248" s="221"/>
      <c r="Q248" s="221"/>
      <c r="R248" s="221"/>
      <c r="S248" s="221"/>
      <c r="T248" s="221"/>
      <c r="U248" s="221"/>
    </row>
    <row r="249" spans="1:21" hidden="1" outlineLevel="1" x14ac:dyDescent="0.25">
      <c r="A249" s="63" t="s">
        <v>97</v>
      </c>
      <c r="B249" s="63" t="s">
        <v>118</v>
      </c>
      <c r="C249" s="63" t="s">
        <v>63</v>
      </c>
      <c r="D249" s="66" t="s">
        <v>160</v>
      </c>
      <c r="E249" s="90">
        <v>-49953.801834042817</v>
      </c>
      <c r="F249" s="90">
        <v>-16933.305087198532</v>
      </c>
      <c r="G249" s="90">
        <v>-5810.4499644306561</v>
      </c>
      <c r="H249" s="90">
        <v>-16019.844794111028</v>
      </c>
      <c r="I249" s="90">
        <v>-11190.201988302617</v>
      </c>
      <c r="J249" s="90">
        <v>-54000</v>
      </c>
      <c r="K249" s="90">
        <v>-16000</v>
      </c>
      <c r="L249" s="90">
        <v>0</v>
      </c>
      <c r="M249" s="90">
        <v>-12000</v>
      </c>
      <c r="N249" s="90">
        <v>-26000</v>
      </c>
      <c r="O249" s="221"/>
      <c r="P249" s="221"/>
      <c r="Q249" s="221"/>
      <c r="R249" s="221"/>
      <c r="S249" s="221"/>
      <c r="T249" s="221"/>
      <c r="U249" s="221"/>
    </row>
    <row r="250" spans="1:21" hidden="1" outlineLevel="1" x14ac:dyDescent="0.25">
      <c r="A250" s="22" t="s">
        <v>101</v>
      </c>
      <c r="B250" s="63" t="s">
        <v>118</v>
      </c>
      <c r="C250" s="63" t="s">
        <v>63</v>
      </c>
      <c r="D250" s="75" t="s">
        <v>161</v>
      </c>
      <c r="E250" s="85">
        <v>735423.59441948903</v>
      </c>
      <c r="F250" s="85">
        <v>206238.87797362384</v>
      </c>
      <c r="G250" s="85">
        <v>207877.22454078787</v>
      </c>
      <c r="H250" s="85">
        <v>184115.13375215401</v>
      </c>
      <c r="I250" s="85">
        <v>137192.35815292332</v>
      </c>
      <c r="J250" s="85">
        <v>764000</v>
      </c>
      <c r="K250" s="85">
        <v>171000</v>
      </c>
      <c r="L250" s="85">
        <v>207000</v>
      </c>
      <c r="M250" s="85">
        <v>199000</v>
      </c>
      <c r="N250" s="85">
        <v>187000</v>
      </c>
      <c r="O250" s="221"/>
      <c r="P250" s="221"/>
      <c r="Q250" s="221"/>
      <c r="R250" s="221"/>
      <c r="S250" s="221"/>
      <c r="T250" s="221"/>
      <c r="U250" s="221"/>
    </row>
    <row r="251" spans="1:21" hidden="1" outlineLevel="1" x14ac:dyDescent="0.25">
      <c r="A251" s="136" t="s">
        <v>103</v>
      </c>
      <c r="B251" s="63" t="s">
        <v>118</v>
      </c>
      <c r="C251" s="65" t="s">
        <v>63</v>
      </c>
      <c r="D251" s="89" t="s">
        <v>172</v>
      </c>
      <c r="E251" s="90">
        <v>0</v>
      </c>
      <c r="F251" s="90">
        <v>0</v>
      </c>
      <c r="G251" s="90">
        <v>0</v>
      </c>
      <c r="H251" s="90">
        <v>0</v>
      </c>
      <c r="I251" s="90">
        <v>0</v>
      </c>
      <c r="J251" s="90">
        <v>0</v>
      </c>
      <c r="K251" s="90">
        <v>0</v>
      </c>
      <c r="L251" s="90">
        <v>0</v>
      </c>
      <c r="M251" s="90">
        <v>0</v>
      </c>
      <c r="N251" s="90">
        <v>0</v>
      </c>
      <c r="O251" s="221"/>
      <c r="P251" s="221"/>
      <c r="Q251" s="221"/>
      <c r="R251" s="221"/>
      <c r="S251" s="221"/>
      <c r="T251" s="221"/>
      <c r="U251" s="221"/>
    </row>
    <row r="252" spans="1:21" hidden="1" outlineLevel="1" x14ac:dyDescent="0.25">
      <c r="A252" s="22" t="s">
        <v>104</v>
      </c>
      <c r="B252" s="63" t="s">
        <v>118</v>
      </c>
      <c r="C252" s="63" t="s">
        <v>63</v>
      </c>
      <c r="D252" s="66" t="s">
        <v>163</v>
      </c>
      <c r="E252" s="90">
        <v>3992.1414311177737</v>
      </c>
      <c r="F252" s="90">
        <v>-972.57786383015628</v>
      </c>
      <c r="G252" s="90">
        <v>965.01614548828866</v>
      </c>
      <c r="H252" s="90">
        <v>1077.9969588559202</v>
      </c>
      <c r="I252" s="90">
        <v>2921.7061906037211</v>
      </c>
      <c r="J252" s="90">
        <v>6000</v>
      </c>
      <c r="K252" s="90">
        <v>1000</v>
      </c>
      <c r="L252" s="90">
        <v>1000</v>
      </c>
      <c r="M252" s="90">
        <v>1000</v>
      </c>
      <c r="N252" s="90">
        <v>3000</v>
      </c>
      <c r="O252" s="221"/>
      <c r="P252" s="221"/>
      <c r="Q252" s="221"/>
      <c r="R252" s="221"/>
      <c r="S252" s="221"/>
      <c r="T252" s="221"/>
      <c r="U252" s="221"/>
    </row>
    <row r="253" spans="1:21" hidden="1" outlineLevel="1" x14ac:dyDescent="0.25">
      <c r="A253" s="22" t="s">
        <v>92</v>
      </c>
      <c r="B253" s="63" t="s">
        <v>118</v>
      </c>
      <c r="C253" s="63" t="s">
        <v>63</v>
      </c>
      <c r="D253" s="75" t="s">
        <v>164</v>
      </c>
      <c r="E253" s="85">
        <v>739415.73585060681</v>
      </c>
      <c r="F253" s="85">
        <v>205266.30010979366</v>
      </c>
      <c r="G253" s="85">
        <v>208842.24068627614</v>
      </c>
      <c r="H253" s="85">
        <v>185193.13071100993</v>
      </c>
      <c r="I253" s="85">
        <v>140114.06434352705</v>
      </c>
      <c r="J253" s="85">
        <v>770000</v>
      </c>
      <c r="K253" s="85">
        <v>172000</v>
      </c>
      <c r="L253" s="85">
        <v>208000</v>
      </c>
      <c r="M253" s="85">
        <v>200000</v>
      </c>
      <c r="N253" s="85">
        <v>190000</v>
      </c>
      <c r="O253" s="221"/>
      <c r="P253" s="221"/>
      <c r="Q253" s="221"/>
      <c r="R253" s="221"/>
      <c r="S253" s="221"/>
      <c r="T253" s="221"/>
      <c r="U253" s="221"/>
    </row>
    <row r="254" spans="1:21" hidden="1" outlineLevel="1" x14ac:dyDescent="0.25">
      <c r="B254" s="63"/>
      <c r="C254" s="6"/>
      <c r="D254" s="89" t="s">
        <v>170</v>
      </c>
      <c r="E254" s="90">
        <f t="shared" ref="E254:N254" si="7">E255-E253</f>
        <v>-7368.7665713564493</v>
      </c>
      <c r="F254" s="90">
        <f t="shared" si="7"/>
        <v>-2183.1787880866323</v>
      </c>
      <c r="G254" s="90">
        <f t="shared" si="7"/>
        <v>-2220.0516398763866</v>
      </c>
      <c r="H254" s="90">
        <f t="shared" si="7"/>
        <v>-1579.5374781966093</v>
      </c>
      <c r="I254" s="90">
        <f t="shared" si="7"/>
        <v>-1385.9986651972285</v>
      </c>
      <c r="J254" s="90">
        <f t="shared" si="7"/>
        <v>-3000</v>
      </c>
      <c r="K254" s="90">
        <f t="shared" si="7"/>
        <v>-2000</v>
      </c>
      <c r="L254" s="90">
        <f t="shared" si="7"/>
        <v>0</v>
      </c>
      <c r="M254" s="90">
        <f t="shared" si="7"/>
        <v>-1000</v>
      </c>
      <c r="N254" s="90">
        <f t="shared" si="7"/>
        <v>0</v>
      </c>
      <c r="O254" s="221"/>
      <c r="P254" s="221"/>
      <c r="Q254" s="221"/>
      <c r="R254" s="221"/>
      <c r="S254" s="221"/>
      <c r="T254" s="221"/>
      <c r="U254" s="221"/>
    </row>
    <row r="255" spans="1:21" hidden="1" outlineLevel="1" x14ac:dyDescent="0.25">
      <c r="A255" s="22"/>
      <c r="B255" s="30" t="s">
        <v>143</v>
      </c>
      <c r="C255" s="63" t="s">
        <v>64</v>
      </c>
      <c r="D255" s="75" t="s">
        <v>194</v>
      </c>
      <c r="E255" s="85">
        <v>732046.96927925036</v>
      </c>
      <c r="F255" s="85">
        <v>203083.12132170703</v>
      </c>
      <c r="G255" s="85">
        <v>206622.18904639976</v>
      </c>
      <c r="H255" s="85">
        <v>183613.59323281332</v>
      </c>
      <c r="I255" s="85">
        <v>138728.06567832982</v>
      </c>
      <c r="J255" s="81">
        <v>767000</v>
      </c>
      <c r="K255" s="81">
        <v>170000</v>
      </c>
      <c r="L255" s="81">
        <v>208000</v>
      </c>
      <c r="M255" s="81">
        <v>199000</v>
      </c>
      <c r="N255" s="81">
        <v>190000</v>
      </c>
      <c r="O255" s="221"/>
      <c r="P255" s="221"/>
      <c r="Q255" s="221"/>
      <c r="R255" s="221"/>
      <c r="S255" s="221"/>
      <c r="T255" s="221"/>
      <c r="U255" s="221"/>
    </row>
    <row r="256" spans="1:21" s="9" customFormat="1" ht="6" hidden="1" customHeight="1" outlineLevel="1" x14ac:dyDescent="0.25">
      <c r="B256" s="222"/>
      <c r="C256" s="6"/>
      <c r="D256" s="15"/>
      <c r="E256" s="97"/>
      <c r="F256" s="97"/>
      <c r="G256" s="97"/>
      <c r="H256" s="97"/>
      <c r="I256" s="97"/>
      <c r="J256" s="97"/>
      <c r="K256" s="97"/>
      <c r="L256" s="97"/>
      <c r="M256" s="97"/>
      <c r="N256" s="97"/>
    </row>
    <row r="257" spans="1:21" hidden="1" outlineLevel="1" x14ac:dyDescent="0.25">
      <c r="A257" s="9"/>
      <c r="B257" s="5"/>
      <c r="C257" s="84" t="s">
        <v>64</v>
      </c>
      <c r="D257" s="89" t="str">
        <f>"Allocated Equity (€bn, year to date) "</f>
        <v xml:space="preserve">Allocated Equity (€bn, year to date) </v>
      </c>
      <c r="E257" s="113">
        <f>'FPN pro forma'!E31</f>
        <v>4342116.8144124988</v>
      </c>
      <c r="F257" s="113">
        <f>'FPN pro forma'!F31</f>
        <v>4342116.8144124988</v>
      </c>
      <c r="G257" s="82">
        <f>'FPN pro forma'!G31</f>
        <v>4223668.1937466664</v>
      </c>
      <c r="H257" s="82">
        <f>'FPN pro forma'!H31</f>
        <v>4188496.6484149992</v>
      </c>
      <c r="I257" s="82">
        <f>'FPN pro forma'!I31</f>
        <v>4175892.9093999998</v>
      </c>
      <c r="J257" s="82">
        <f>'FPN pro forma'!J31</f>
        <v>4202380.0456888666</v>
      </c>
      <c r="K257" s="82">
        <f>'FPN pro forma'!K31</f>
        <v>4202380.0456888666</v>
      </c>
      <c r="L257" s="82">
        <f>'FPN pro forma'!L31</f>
        <v>4207592.691237174</v>
      </c>
      <c r="M257" s="82">
        <f>'FPN pro forma'!M31</f>
        <v>4190842.1953255003</v>
      </c>
      <c r="N257" s="113">
        <f>'FPN pro forma'!N31</f>
        <v>4144282.1139599984</v>
      </c>
      <c r="O257" s="221"/>
      <c r="P257" s="221"/>
      <c r="Q257" s="221"/>
      <c r="R257" s="221"/>
      <c r="S257" s="221"/>
      <c r="T257" s="221"/>
      <c r="U257" s="221"/>
    </row>
    <row r="258" spans="1:21" hidden="1" outlineLevel="1" x14ac:dyDescent="0.25">
      <c r="B258" s="5"/>
      <c r="C258" s="6"/>
      <c r="D258" s="7"/>
      <c r="O258" s="221"/>
      <c r="P258" s="221"/>
      <c r="Q258" s="221"/>
      <c r="R258" s="221"/>
      <c r="S258" s="221"/>
      <c r="T258" s="221"/>
      <c r="U258" s="221"/>
    </row>
    <row r="259" spans="1:21" s="126" customFormat="1" hidden="1" outlineLevel="1" x14ac:dyDescent="0.25">
      <c r="B259" s="102"/>
      <c r="C259" s="9"/>
      <c r="D259" s="144" t="str">
        <f>"€m "</f>
        <v xml:space="preserve">€m </v>
      </c>
      <c r="E259" s="74">
        <f>2014</f>
        <v>2014</v>
      </c>
      <c r="F259" s="74" t="s">
        <v>148</v>
      </c>
      <c r="G259" s="74" t="s">
        <v>149</v>
      </c>
      <c r="H259" s="74" t="s">
        <v>150</v>
      </c>
      <c r="I259" s="74" t="s">
        <v>151</v>
      </c>
      <c r="J259" s="74">
        <f>2013</f>
        <v>2013</v>
      </c>
      <c r="K259" s="74" t="s">
        <v>152</v>
      </c>
      <c r="L259" s="74" t="s">
        <v>153</v>
      </c>
      <c r="M259" s="74" t="s">
        <v>154</v>
      </c>
      <c r="N259" s="74" t="s">
        <v>155</v>
      </c>
    </row>
    <row r="260" spans="1:21" hidden="1" outlineLevel="1" x14ac:dyDescent="0.25">
      <c r="D260" s="75" t="s">
        <v>195</v>
      </c>
    </row>
    <row r="261" spans="1:21" hidden="1" outlineLevel="1" x14ac:dyDescent="0.25">
      <c r="A261" s="22" t="s">
        <v>99</v>
      </c>
      <c r="B261" s="104" t="s">
        <v>143</v>
      </c>
      <c r="C261" s="61" t="s">
        <v>64</v>
      </c>
      <c r="D261" s="75" t="s">
        <v>157</v>
      </c>
      <c r="E261" s="85">
        <v>2202007.610882028</v>
      </c>
      <c r="F261" s="85">
        <v>603909.23206812132</v>
      </c>
      <c r="G261" s="85">
        <v>559380.68835490593</v>
      </c>
      <c r="H261" s="85">
        <v>530799.90890363406</v>
      </c>
      <c r="I261" s="85">
        <v>507917.78155536647</v>
      </c>
      <c r="J261" s="81">
        <v>2184000</v>
      </c>
      <c r="K261" s="81">
        <v>526000</v>
      </c>
      <c r="L261" s="81">
        <v>551000</v>
      </c>
      <c r="M261" s="81">
        <v>552000</v>
      </c>
      <c r="N261" s="81">
        <v>555000</v>
      </c>
    </row>
    <row r="262" spans="1:21" hidden="1" outlineLevel="1" x14ac:dyDescent="0.25">
      <c r="A262" s="63" t="s">
        <v>95</v>
      </c>
      <c r="B262" s="104" t="s">
        <v>143</v>
      </c>
      <c r="C262" s="61" t="s">
        <v>64</v>
      </c>
      <c r="D262" s="66" t="s">
        <v>158</v>
      </c>
      <c r="E262" s="90">
        <v>-1423998.9811998527</v>
      </c>
      <c r="F262" s="90">
        <v>-382920.22779538558</v>
      </c>
      <c r="G262" s="90">
        <v>-347913.0654895638</v>
      </c>
      <c r="H262" s="90">
        <v>-332244.46783556562</v>
      </c>
      <c r="I262" s="90">
        <v>-360921.22007933777</v>
      </c>
      <c r="J262" s="90">
        <v>-1369000</v>
      </c>
      <c r="K262" s="90">
        <v>-341000</v>
      </c>
      <c r="L262" s="90">
        <v>-344000</v>
      </c>
      <c r="M262" s="90">
        <v>-342000</v>
      </c>
      <c r="N262" s="90">
        <v>-342000</v>
      </c>
    </row>
    <row r="263" spans="1:21" hidden="1" outlineLevel="1" x14ac:dyDescent="0.25">
      <c r="A263" s="22" t="s">
        <v>100</v>
      </c>
      <c r="B263" s="104" t="s">
        <v>143</v>
      </c>
      <c r="C263" s="61" t="s">
        <v>64</v>
      </c>
      <c r="D263" s="75" t="s">
        <v>159</v>
      </c>
      <c r="E263" s="85">
        <v>778008.62968217535</v>
      </c>
      <c r="F263" s="85">
        <v>220989.00427273574</v>
      </c>
      <c r="G263" s="85">
        <v>211467.62286534213</v>
      </c>
      <c r="H263" s="85">
        <v>198555.44106806844</v>
      </c>
      <c r="I263" s="85">
        <v>146996.5614760287</v>
      </c>
      <c r="J263" s="85">
        <v>815000</v>
      </c>
      <c r="K263" s="85">
        <v>185000</v>
      </c>
      <c r="L263" s="85">
        <v>207000</v>
      </c>
      <c r="M263" s="85">
        <v>210000</v>
      </c>
      <c r="N263" s="85">
        <v>213000</v>
      </c>
    </row>
    <row r="264" spans="1:21" hidden="1" outlineLevel="1" x14ac:dyDescent="0.25">
      <c r="A264" s="22" t="s">
        <v>97</v>
      </c>
      <c r="B264" s="104" t="s">
        <v>143</v>
      </c>
      <c r="C264" s="61" t="s">
        <v>64</v>
      </c>
      <c r="D264" s="66" t="s">
        <v>160</v>
      </c>
      <c r="E264" s="90">
        <v>-49953.801834042817</v>
      </c>
      <c r="F264" s="90">
        <v>-16933.305087198532</v>
      </c>
      <c r="G264" s="90">
        <v>-5810.4499644306561</v>
      </c>
      <c r="H264" s="90">
        <v>-16019.844794111028</v>
      </c>
      <c r="I264" s="90">
        <v>-11190.201988302617</v>
      </c>
      <c r="J264" s="90">
        <v>-54000</v>
      </c>
      <c r="K264" s="90">
        <v>-16000</v>
      </c>
      <c r="L264" s="90">
        <v>0</v>
      </c>
      <c r="M264" s="90">
        <v>-12000</v>
      </c>
      <c r="N264" s="90">
        <v>-26000</v>
      </c>
    </row>
    <row r="265" spans="1:21" hidden="1" outlineLevel="1" x14ac:dyDescent="0.25">
      <c r="A265" s="22" t="s">
        <v>101</v>
      </c>
      <c r="B265" s="104" t="s">
        <v>143</v>
      </c>
      <c r="C265" s="61" t="s">
        <v>64</v>
      </c>
      <c r="D265" s="75" t="s">
        <v>161</v>
      </c>
      <c r="E265" s="85">
        <v>728054.82784813258</v>
      </c>
      <c r="F265" s="85">
        <v>204055.6991855372</v>
      </c>
      <c r="G265" s="85">
        <v>205657.17290091148</v>
      </c>
      <c r="H265" s="85">
        <v>182535.5962739574</v>
      </c>
      <c r="I265" s="85">
        <v>135806.35948772609</v>
      </c>
      <c r="J265" s="85">
        <v>761000</v>
      </c>
      <c r="K265" s="85">
        <v>169000</v>
      </c>
      <c r="L265" s="85">
        <v>207000</v>
      </c>
      <c r="M265" s="85">
        <v>198000</v>
      </c>
      <c r="N265" s="85">
        <v>187000</v>
      </c>
    </row>
    <row r="266" spans="1:21" hidden="1" outlineLevel="1" x14ac:dyDescent="0.25">
      <c r="A266" s="137" t="s">
        <v>123</v>
      </c>
      <c r="B266" s="104" t="s">
        <v>143</v>
      </c>
      <c r="C266" s="57" t="s">
        <v>64</v>
      </c>
      <c r="D266" s="89" t="s">
        <v>169</v>
      </c>
      <c r="E266" s="90">
        <v>3992.1414311177737</v>
      </c>
      <c r="F266" s="90">
        <v>-972.57786383015628</v>
      </c>
      <c r="G266" s="90">
        <v>965.01614548828866</v>
      </c>
      <c r="H266" s="90">
        <v>1077.9969588559202</v>
      </c>
      <c r="I266" s="90">
        <v>2921.7061906037211</v>
      </c>
      <c r="J266" s="90">
        <v>6000</v>
      </c>
      <c r="K266" s="90">
        <v>1000</v>
      </c>
      <c r="L266" s="90">
        <v>1000</v>
      </c>
      <c r="M266" s="90">
        <v>1000</v>
      </c>
      <c r="N266" s="90">
        <v>3000</v>
      </c>
    </row>
    <row r="267" spans="1:21" hidden="1" outlineLevel="1" x14ac:dyDescent="0.25">
      <c r="A267" s="22" t="s">
        <v>92</v>
      </c>
      <c r="B267" s="104" t="s">
        <v>143</v>
      </c>
      <c r="C267" s="61" t="s">
        <v>64</v>
      </c>
      <c r="D267" s="75" t="s">
        <v>164</v>
      </c>
      <c r="E267" s="85">
        <v>732046.96927925036</v>
      </c>
      <c r="F267" s="85">
        <v>203083.12132170703</v>
      </c>
      <c r="G267" s="85">
        <v>206622.18904639976</v>
      </c>
      <c r="H267" s="85">
        <v>183613.59323281332</v>
      </c>
      <c r="I267" s="85">
        <v>138728.06567832982</v>
      </c>
      <c r="J267" s="85">
        <v>767000</v>
      </c>
      <c r="K267" s="85">
        <v>170000</v>
      </c>
      <c r="L267" s="85">
        <v>208000</v>
      </c>
      <c r="M267" s="85">
        <v>199000</v>
      </c>
      <c r="N267" s="85">
        <v>190000</v>
      </c>
    </row>
    <row r="268" spans="1:21" s="9" customFormat="1" ht="6" hidden="1" customHeight="1" outlineLevel="1" x14ac:dyDescent="0.25">
      <c r="B268" s="105"/>
      <c r="C268" s="6"/>
      <c r="D268" s="15"/>
      <c r="E268" s="97"/>
      <c r="F268" s="97"/>
      <c r="G268" s="97"/>
      <c r="H268" s="97"/>
      <c r="I268" s="97"/>
      <c r="J268" s="97"/>
      <c r="K268" s="97"/>
      <c r="L268" s="97"/>
      <c r="M268" s="97"/>
      <c r="N268" s="97"/>
    </row>
    <row r="269" spans="1:21" hidden="1" outlineLevel="1" x14ac:dyDescent="0.25">
      <c r="A269" s="3"/>
      <c r="B269" s="107"/>
      <c r="C269" s="60" t="s">
        <v>64</v>
      </c>
      <c r="D269" s="89" t="str">
        <f>"Allocated Equity (€bn, year to date) "</f>
        <v xml:space="preserve">Allocated Equity (€bn, year to date) </v>
      </c>
      <c r="E269" s="113">
        <f>'FPN pro forma'!E31</f>
        <v>4342116.8144124988</v>
      </c>
      <c r="F269" s="113">
        <f>'FPN pro forma'!F31</f>
        <v>4342116.8144124988</v>
      </c>
      <c r="G269" s="82">
        <f>'FPN pro forma'!G31</f>
        <v>4223668.1937466664</v>
      </c>
      <c r="H269" s="82">
        <f>'FPN pro forma'!H31</f>
        <v>4188496.6484149992</v>
      </c>
      <c r="I269" s="82">
        <f>'FPN pro forma'!I31</f>
        <v>4175892.9093999998</v>
      </c>
      <c r="J269" s="82">
        <f>'FPN pro forma'!J31</f>
        <v>4202380.0456888666</v>
      </c>
      <c r="K269" s="82">
        <f>'FPN pro forma'!K31</f>
        <v>4202380.0456888666</v>
      </c>
      <c r="L269" s="82">
        <f>'FPN pro forma'!L31</f>
        <v>4207592.691237174</v>
      </c>
      <c r="M269" s="82">
        <f>'FPN pro forma'!M31</f>
        <v>4190842.1953255003</v>
      </c>
      <c r="N269" s="113">
        <f>'FPN pro forma'!N31</f>
        <v>4144282.1139599984</v>
      </c>
    </row>
    <row r="270" spans="1:21" hidden="1" outlineLevel="1" x14ac:dyDescent="0.25">
      <c r="C270" s="6"/>
      <c r="D270" s="7"/>
    </row>
    <row r="271" spans="1:21" s="126" customFormat="1" hidden="1" outlineLevel="1" x14ac:dyDescent="0.25">
      <c r="B271" s="102"/>
      <c r="C271" s="9"/>
      <c r="D271" s="144" t="str">
        <f>"€m "</f>
        <v xml:space="preserve">€m </v>
      </c>
      <c r="E271" s="74">
        <f>2014</f>
        <v>2014</v>
      </c>
      <c r="F271" s="74" t="s">
        <v>148</v>
      </c>
      <c r="G271" s="74" t="s">
        <v>149</v>
      </c>
      <c r="H271" s="74" t="s">
        <v>150</v>
      </c>
      <c r="I271" s="74" t="s">
        <v>151</v>
      </c>
      <c r="J271" s="74">
        <f>2013</f>
        <v>2013</v>
      </c>
      <c r="K271" s="74" t="s">
        <v>152</v>
      </c>
      <c r="L271" s="74" t="s">
        <v>153</v>
      </c>
      <c r="M271" s="74" t="s">
        <v>154</v>
      </c>
      <c r="N271" s="74" t="s">
        <v>155</v>
      </c>
    </row>
    <row r="272" spans="1:21" hidden="1" outlineLevel="1" x14ac:dyDescent="0.25">
      <c r="D272" s="66" t="s">
        <v>197</v>
      </c>
    </row>
    <row r="273" spans="1:14" hidden="1" outlineLevel="1" x14ac:dyDescent="0.25">
      <c r="A273" s="22" t="s">
        <v>99</v>
      </c>
      <c r="B273" s="104" t="s">
        <v>210</v>
      </c>
      <c r="C273" s="61" t="s">
        <v>18</v>
      </c>
      <c r="D273" s="75" t="s">
        <v>157</v>
      </c>
      <c r="E273" s="85">
        <v>2179929.9840850444</v>
      </c>
      <c r="F273" s="85">
        <v>576998.89828901412</v>
      </c>
      <c r="G273" s="85">
        <v>538178.44220562873</v>
      </c>
      <c r="H273" s="85">
        <v>535124.33237068332</v>
      </c>
      <c r="I273" s="85">
        <v>529628.31121971831</v>
      </c>
      <c r="J273" s="81">
        <v>2136000</v>
      </c>
      <c r="K273" s="81">
        <v>571000</v>
      </c>
      <c r="L273" s="81">
        <v>517000</v>
      </c>
      <c r="M273" s="81">
        <v>510000</v>
      </c>
      <c r="N273" s="81">
        <v>538000</v>
      </c>
    </row>
    <row r="274" spans="1:14" hidden="1" outlineLevel="1" x14ac:dyDescent="0.25">
      <c r="A274" s="63" t="s">
        <v>95</v>
      </c>
      <c r="B274" s="104" t="s">
        <v>210</v>
      </c>
      <c r="C274" s="61" t="s">
        <v>18</v>
      </c>
      <c r="D274" s="66" t="s">
        <v>158</v>
      </c>
      <c r="E274" s="90">
        <v>-1080993.5732945749</v>
      </c>
      <c r="F274" s="90">
        <v>-278616.40385460528</v>
      </c>
      <c r="G274" s="90">
        <v>-262876.57695604657</v>
      </c>
      <c r="H274" s="90">
        <v>-252957.33068811212</v>
      </c>
      <c r="I274" s="90">
        <v>-286543.26179581077</v>
      </c>
      <c r="J274" s="90">
        <v>-1076000</v>
      </c>
      <c r="K274" s="90">
        <v>-307000</v>
      </c>
      <c r="L274" s="90">
        <v>-257000</v>
      </c>
      <c r="M274" s="90">
        <v>-255000</v>
      </c>
      <c r="N274" s="90">
        <v>-257000</v>
      </c>
    </row>
    <row r="275" spans="1:14" hidden="1" outlineLevel="1" x14ac:dyDescent="0.25">
      <c r="A275" s="22" t="s">
        <v>100</v>
      </c>
      <c r="B275" s="104" t="s">
        <v>210</v>
      </c>
      <c r="C275" s="61" t="s">
        <v>18</v>
      </c>
      <c r="D275" s="75" t="s">
        <v>159</v>
      </c>
      <c r="E275" s="85">
        <v>1098936.4107904695</v>
      </c>
      <c r="F275" s="85">
        <v>298382.49443440884</v>
      </c>
      <c r="G275" s="85">
        <v>275301.86524958216</v>
      </c>
      <c r="H275" s="85">
        <v>282167.00168257119</v>
      </c>
      <c r="I275" s="85">
        <v>243085.04942390753</v>
      </c>
      <c r="J275" s="85">
        <v>1060000</v>
      </c>
      <c r="K275" s="85">
        <v>264000</v>
      </c>
      <c r="L275" s="85">
        <v>260000</v>
      </c>
      <c r="M275" s="85">
        <v>255000</v>
      </c>
      <c r="N275" s="85">
        <v>281000</v>
      </c>
    </row>
    <row r="276" spans="1:14" hidden="1" outlineLevel="1" x14ac:dyDescent="0.25">
      <c r="A276" s="63" t="s">
        <v>97</v>
      </c>
      <c r="B276" s="104" t="s">
        <v>210</v>
      </c>
      <c r="C276" s="57" t="s">
        <v>18</v>
      </c>
      <c r="D276" s="89" t="s">
        <v>160</v>
      </c>
      <c r="E276" s="90">
        <v>-6196.0913728687401</v>
      </c>
      <c r="F276" s="90">
        <v>358.62622919817341</v>
      </c>
      <c r="G276" s="90">
        <v>-3096.6470236165333</v>
      </c>
      <c r="H276" s="90">
        <v>-953.79588717221225</v>
      </c>
      <c r="I276" s="90">
        <v>-2504.274691278169</v>
      </c>
      <c r="J276" s="90">
        <v>2000</v>
      </c>
      <c r="K276" s="90">
        <v>5000</v>
      </c>
      <c r="L276" s="90">
        <v>1000</v>
      </c>
      <c r="M276" s="90">
        <v>0</v>
      </c>
      <c r="N276" s="90">
        <v>-4000</v>
      </c>
    </row>
    <row r="277" spans="1:14" hidden="1" outlineLevel="1" x14ac:dyDescent="0.25">
      <c r="A277" s="22" t="s">
        <v>101</v>
      </c>
      <c r="B277" s="104" t="s">
        <v>210</v>
      </c>
      <c r="C277" s="61" t="s">
        <v>18</v>
      </c>
      <c r="D277" s="75" t="s">
        <v>161</v>
      </c>
      <c r="E277" s="85">
        <v>1092740.3194176008</v>
      </c>
      <c r="F277" s="85">
        <v>298741.12066360703</v>
      </c>
      <c r="G277" s="85">
        <v>272205.21822596563</v>
      </c>
      <c r="H277" s="85">
        <v>281213.20579539897</v>
      </c>
      <c r="I277" s="85">
        <v>240580.77473262936</v>
      </c>
      <c r="J277" s="85">
        <v>1062000</v>
      </c>
      <c r="K277" s="85">
        <v>269000</v>
      </c>
      <c r="L277" s="85">
        <v>261000</v>
      </c>
      <c r="M277" s="85">
        <v>255000</v>
      </c>
      <c r="N277" s="85">
        <v>277000</v>
      </c>
    </row>
    <row r="278" spans="1:14" hidden="1" outlineLevel="1" x14ac:dyDescent="0.25">
      <c r="A278" s="136" t="s">
        <v>103</v>
      </c>
      <c r="B278" s="104" t="s">
        <v>210</v>
      </c>
      <c r="C278" s="57" t="s">
        <v>18</v>
      </c>
      <c r="D278" s="89" t="s">
        <v>172</v>
      </c>
      <c r="E278" s="90">
        <v>123834.9412639103</v>
      </c>
      <c r="F278" s="90">
        <v>16953.371380162978</v>
      </c>
      <c r="G278" s="90">
        <v>37355.685694471074</v>
      </c>
      <c r="H278" s="90">
        <v>32231.704384824727</v>
      </c>
      <c r="I278" s="90">
        <v>37294.179804451538</v>
      </c>
      <c r="J278" s="90">
        <v>96000</v>
      </c>
      <c r="K278" s="90">
        <v>11000</v>
      </c>
      <c r="L278" s="90">
        <v>28000</v>
      </c>
      <c r="M278" s="90">
        <v>29000</v>
      </c>
      <c r="N278" s="90">
        <v>28000</v>
      </c>
    </row>
    <row r="279" spans="1:14" hidden="1" outlineLevel="1" x14ac:dyDescent="0.25">
      <c r="A279" s="22" t="s">
        <v>104</v>
      </c>
      <c r="B279" s="104" t="s">
        <v>210</v>
      </c>
      <c r="C279" s="61" t="s">
        <v>18</v>
      </c>
      <c r="D279" s="66" t="s">
        <v>163</v>
      </c>
      <c r="E279" s="90">
        <v>-2708.6735835638183</v>
      </c>
      <c r="F279" s="90">
        <v>249.10129401285099</v>
      </c>
      <c r="G279" s="90">
        <v>-885.88031629588932</v>
      </c>
      <c r="H279" s="90">
        <v>7.1984049137577486</v>
      </c>
      <c r="I279" s="90">
        <v>-2079.0929661945374</v>
      </c>
      <c r="J279" s="90">
        <v>3000</v>
      </c>
      <c r="K279" s="90">
        <v>-3000</v>
      </c>
      <c r="L279" s="90">
        <v>0</v>
      </c>
      <c r="M279" s="90">
        <v>2000</v>
      </c>
      <c r="N279" s="90">
        <v>4000</v>
      </c>
    </row>
    <row r="280" spans="1:14" hidden="1" outlineLevel="1" x14ac:dyDescent="0.25">
      <c r="A280" s="22" t="s">
        <v>92</v>
      </c>
      <c r="B280" s="104" t="s">
        <v>210</v>
      </c>
      <c r="C280" s="61" t="s">
        <v>18</v>
      </c>
      <c r="D280" s="75" t="s">
        <v>164</v>
      </c>
      <c r="E280" s="85">
        <v>1213866.5870979473</v>
      </c>
      <c r="F280" s="85">
        <v>315943.59333778283</v>
      </c>
      <c r="G280" s="85">
        <v>308675.02360414079</v>
      </c>
      <c r="H280" s="85">
        <v>313452.10858513747</v>
      </c>
      <c r="I280" s="85">
        <v>275795.86157088634</v>
      </c>
      <c r="J280" s="85">
        <v>1161000</v>
      </c>
      <c r="K280" s="85">
        <v>277000</v>
      </c>
      <c r="L280" s="85">
        <v>289000</v>
      </c>
      <c r="M280" s="85">
        <v>286000</v>
      </c>
      <c r="N280" s="85">
        <v>309000</v>
      </c>
    </row>
    <row r="281" spans="1:14" s="9" customFormat="1" ht="6" hidden="1" customHeight="1" outlineLevel="1" x14ac:dyDescent="0.25">
      <c r="B281" s="105"/>
      <c r="C281" s="6"/>
      <c r="D281" s="15"/>
      <c r="E281" s="97"/>
      <c r="F281" s="97"/>
      <c r="G281" s="97"/>
      <c r="H281" s="97"/>
      <c r="I281" s="97"/>
      <c r="J281" s="97"/>
      <c r="K281" s="97"/>
      <c r="L281" s="97"/>
      <c r="M281" s="97"/>
      <c r="N281" s="97"/>
    </row>
    <row r="282" spans="1:14" hidden="1" outlineLevel="1" x14ac:dyDescent="0.25">
      <c r="A282" s="22"/>
      <c r="B282" s="104"/>
      <c r="C282" s="58" t="s">
        <v>18</v>
      </c>
      <c r="D282" s="89" t="str">
        <f>"Allocated Equity (€bn, year to date) "</f>
        <v xml:space="preserve">Allocated Equity (€bn, year to date) </v>
      </c>
      <c r="E282" s="113">
        <f>'FPN pro forma'!E33</f>
        <v>6290173.3127074987</v>
      </c>
      <c r="F282" s="113">
        <f>'FPN pro forma'!F33</f>
        <v>6290173.3127074987</v>
      </c>
      <c r="G282" s="82">
        <f>'FPN pro forma'!G33</f>
        <v>6229465.6790666655</v>
      </c>
      <c r="H282" s="82">
        <f>'FPN pro forma'!H33</f>
        <v>6162432.6206199983</v>
      </c>
      <c r="I282" s="82">
        <f>'FPN pro forma'!I33</f>
        <v>6090959.3859499991</v>
      </c>
      <c r="J282" s="82">
        <f>'FPN pro forma'!J33</f>
        <v>6042514.6615174999</v>
      </c>
      <c r="K282" s="82">
        <f>'FPN pro forma'!K33</f>
        <v>6042514.6615174999</v>
      </c>
      <c r="L282" s="82">
        <f>'FPN pro forma'!L33</f>
        <v>6030066.6569800004</v>
      </c>
      <c r="M282" s="82">
        <f>'FPN pro forma'!M33</f>
        <v>6012659.3222050015</v>
      </c>
      <c r="N282" s="113">
        <f>'FPN pro forma'!N33</f>
        <v>5996221.1318700016</v>
      </c>
    </row>
    <row r="283" spans="1:14" hidden="1" outlineLevel="1" x14ac:dyDescent="0.25">
      <c r="C283" s="6"/>
      <c r="D283" s="7"/>
    </row>
    <row r="284" spans="1:14" s="126" customFormat="1" hidden="1" outlineLevel="1" x14ac:dyDescent="0.25">
      <c r="B284" s="102"/>
      <c r="C284" s="9"/>
      <c r="D284" s="144" t="str">
        <f>"€m "</f>
        <v xml:space="preserve">€m </v>
      </c>
      <c r="E284" s="74">
        <f>2014</f>
        <v>2014</v>
      </c>
      <c r="F284" s="74" t="s">
        <v>148</v>
      </c>
      <c r="G284" s="74" t="s">
        <v>149</v>
      </c>
      <c r="H284" s="74" t="s">
        <v>150</v>
      </c>
      <c r="I284" s="74" t="s">
        <v>151</v>
      </c>
      <c r="J284" s="74">
        <f>2013</f>
        <v>2013</v>
      </c>
      <c r="K284" s="74" t="s">
        <v>152</v>
      </c>
      <c r="L284" s="74" t="s">
        <v>153</v>
      </c>
      <c r="M284" s="74" t="s">
        <v>154</v>
      </c>
      <c r="N284" s="74" t="s">
        <v>155</v>
      </c>
    </row>
    <row r="285" spans="1:14" hidden="1" outlineLevel="1" x14ac:dyDescent="0.25">
      <c r="D285" s="66" t="s">
        <v>196</v>
      </c>
    </row>
    <row r="286" spans="1:14" hidden="1" outlineLevel="1" x14ac:dyDescent="0.25">
      <c r="A286" s="22" t="s">
        <v>99</v>
      </c>
      <c r="B286" s="104" t="s">
        <v>209</v>
      </c>
      <c r="C286" s="61" t="s">
        <v>17</v>
      </c>
      <c r="D286" s="75" t="s">
        <v>157</v>
      </c>
      <c r="E286" s="85">
        <v>2812410.8013698547</v>
      </c>
      <c r="F286" s="85">
        <v>712742.51969175111</v>
      </c>
      <c r="G286" s="85">
        <v>686152.56849212036</v>
      </c>
      <c r="H286" s="85">
        <v>726056.4087547157</v>
      </c>
      <c r="I286" s="85">
        <v>687459.30443126778</v>
      </c>
      <c r="J286" s="81">
        <v>2780000</v>
      </c>
      <c r="K286" s="81">
        <v>723000</v>
      </c>
      <c r="L286" s="81">
        <v>665000</v>
      </c>
      <c r="M286" s="81">
        <v>696000</v>
      </c>
      <c r="N286" s="81">
        <v>696000</v>
      </c>
    </row>
    <row r="287" spans="1:14" hidden="1" outlineLevel="1" x14ac:dyDescent="0.25">
      <c r="A287" s="63" t="s">
        <v>95</v>
      </c>
      <c r="B287" s="104" t="s">
        <v>209</v>
      </c>
      <c r="C287" s="61" t="s">
        <v>17</v>
      </c>
      <c r="D287" s="66" t="s">
        <v>158</v>
      </c>
      <c r="E287" s="90">
        <v>-2173806.7903018761</v>
      </c>
      <c r="F287" s="90">
        <v>-571392.16946887318</v>
      </c>
      <c r="G287" s="90">
        <v>-541057.11587433959</v>
      </c>
      <c r="H287" s="90">
        <v>-529316.06773433147</v>
      </c>
      <c r="I287" s="90">
        <v>-532041.43722433154</v>
      </c>
      <c r="J287" s="90">
        <v>-2119000</v>
      </c>
      <c r="K287" s="90">
        <v>-563000</v>
      </c>
      <c r="L287" s="90">
        <v>-525000</v>
      </c>
      <c r="M287" s="90">
        <v>-518000</v>
      </c>
      <c r="N287" s="90">
        <v>-513000</v>
      </c>
    </row>
    <row r="288" spans="1:14" hidden="1" outlineLevel="1" x14ac:dyDescent="0.25">
      <c r="A288" s="22" t="s">
        <v>100</v>
      </c>
      <c r="B288" s="104" t="s">
        <v>209</v>
      </c>
      <c r="C288" s="61" t="s">
        <v>17</v>
      </c>
      <c r="D288" s="75" t="s">
        <v>159</v>
      </c>
      <c r="E288" s="85">
        <v>638604.01106797857</v>
      </c>
      <c r="F288" s="85">
        <v>141350.35022287793</v>
      </c>
      <c r="G288" s="85">
        <v>145095.45261778077</v>
      </c>
      <c r="H288" s="85">
        <v>196740.34102038422</v>
      </c>
      <c r="I288" s="85">
        <v>155417.86720693624</v>
      </c>
      <c r="J288" s="85">
        <v>661000</v>
      </c>
      <c r="K288" s="85">
        <v>160000</v>
      </c>
      <c r="L288" s="85">
        <v>140000</v>
      </c>
      <c r="M288" s="85">
        <v>178000</v>
      </c>
      <c r="N288" s="85">
        <v>183000</v>
      </c>
    </row>
    <row r="289" spans="1:14" hidden="1" outlineLevel="1" x14ac:dyDescent="0.25">
      <c r="A289" s="63" t="s">
        <v>97</v>
      </c>
      <c r="B289" s="104" t="s">
        <v>209</v>
      </c>
      <c r="C289" s="57" t="s">
        <v>17</v>
      </c>
      <c r="D289" s="89" t="s">
        <v>160</v>
      </c>
      <c r="E289" s="90">
        <v>-2339.8673870330599</v>
      </c>
      <c r="F289" s="90">
        <v>5024.3701813029766</v>
      </c>
      <c r="G289" s="90">
        <v>-749.56704439779912</v>
      </c>
      <c r="H289" s="90">
        <v>-3695.3240124172439</v>
      </c>
      <c r="I289" s="90">
        <v>-2919.3465115209924</v>
      </c>
      <c r="J289" s="90">
        <v>-14000</v>
      </c>
      <c r="K289" s="90">
        <v>3000</v>
      </c>
      <c r="L289" s="90">
        <v>0</v>
      </c>
      <c r="M289" s="90">
        <v>-14000</v>
      </c>
      <c r="N289" s="90">
        <v>-3000</v>
      </c>
    </row>
    <row r="290" spans="1:14" hidden="1" outlineLevel="1" x14ac:dyDescent="0.25">
      <c r="A290" s="22" t="s">
        <v>101</v>
      </c>
      <c r="B290" s="104" t="s">
        <v>209</v>
      </c>
      <c r="C290" s="61" t="s">
        <v>17</v>
      </c>
      <c r="D290" s="75" t="s">
        <v>161</v>
      </c>
      <c r="E290" s="85">
        <v>636264.1436809455</v>
      </c>
      <c r="F290" s="85">
        <v>146374.7204041809</v>
      </c>
      <c r="G290" s="85">
        <v>144345.88557338298</v>
      </c>
      <c r="H290" s="85">
        <v>193045.01700796699</v>
      </c>
      <c r="I290" s="85">
        <v>152498.52069541524</v>
      </c>
      <c r="J290" s="85">
        <v>647000</v>
      </c>
      <c r="K290" s="85">
        <v>163000</v>
      </c>
      <c r="L290" s="85">
        <v>140000</v>
      </c>
      <c r="M290" s="85">
        <v>164000</v>
      </c>
      <c r="N290" s="85">
        <v>180000</v>
      </c>
    </row>
    <row r="291" spans="1:14" hidden="1" outlineLevel="1" x14ac:dyDescent="0.25">
      <c r="A291" s="136" t="s">
        <v>103</v>
      </c>
      <c r="B291" s="104" t="s">
        <v>209</v>
      </c>
      <c r="C291" s="57" t="s">
        <v>17</v>
      </c>
      <c r="D291" s="89" t="s">
        <v>172</v>
      </c>
      <c r="E291" s="90">
        <v>55282.284209629477</v>
      </c>
      <c r="F291" s="90">
        <v>14543.656082187363</v>
      </c>
      <c r="G291" s="90">
        <v>10649.369498387518</v>
      </c>
      <c r="H291" s="90">
        <v>18336.154642080855</v>
      </c>
      <c r="I291" s="90">
        <v>11753.103986973727</v>
      </c>
      <c r="J291" s="90">
        <v>55000</v>
      </c>
      <c r="K291" s="90">
        <v>15000</v>
      </c>
      <c r="L291" s="90">
        <v>12000</v>
      </c>
      <c r="M291" s="90">
        <v>15000</v>
      </c>
      <c r="N291" s="90">
        <v>13000</v>
      </c>
    </row>
    <row r="292" spans="1:14" hidden="1" outlineLevel="1" x14ac:dyDescent="0.25">
      <c r="A292" s="22" t="s">
        <v>104</v>
      </c>
      <c r="B292" s="104" t="s">
        <v>209</v>
      </c>
      <c r="C292" s="61" t="s">
        <v>17</v>
      </c>
      <c r="D292" s="66" t="s">
        <v>163</v>
      </c>
      <c r="E292" s="90">
        <v>20245.567490977061</v>
      </c>
      <c r="F292" s="90">
        <v>17346.055081992796</v>
      </c>
      <c r="G292" s="90">
        <v>1497.9384743442272</v>
      </c>
      <c r="H292" s="90">
        <v>1865.4513207924972</v>
      </c>
      <c r="I292" s="90">
        <v>-463.87738615245962</v>
      </c>
      <c r="J292" s="90">
        <v>2000</v>
      </c>
      <c r="K292" s="90">
        <v>-5000</v>
      </c>
      <c r="L292" s="90">
        <v>1000</v>
      </c>
      <c r="M292" s="90">
        <v>6000</v>
      </c>
      <c r="N292" s="90">
        <v>0</v>
      </c>
    </row>
    <row r="293" spans="1:14" hidden="1" outlineLevel="1" x14ac:dyDescent="0.25">
      <c r="A293" s="22" t="s">
        <v>92</v>
      </c>
      <c r="B293" s="104" t="s">
        <v>209</v>
      </c>
      <c r="C293" s="61" t="s">
        <v>17</v>
      </c>
      <c r="D293" s="75" t="s">
        <v>164</v>
      </c>
      <c r="E293" s="85">
        <v>711791.99538155203</v>
      </c>
      <c r="F293" s="85">
        <v>178264.43156836106</v>
      </c>
      <c r="G293" s="85">
        <v>156493.19354611472</v>
      </c>
      <c r="H293" s="85">
        <v>213246.62297084034</v>
      </c>
      <c r="I293" s="85">
        <v>163787.74729623651</v>
      </c>
      <c r="J293" s="85">
        <v>704000</v>
      </c>
      <c r="K293" s="85">
        <v>173000</v>
      </c>
      <c r="L293" s="85">
        <v>153000</v>
      </c>
      <c r="M293" s="85">
        <v>185000</v>
      </c>
      <c r="N293" s="85">
        <v>193000</v>
      </c>
    </row>
    <row r="294" spans="1:14" s="9" customFormat="1" ht="6" hidden="1" customHeight="1" outlineLevel="1" x14ac:dyDescent="0.25">
      <c r="B294" s="105"/>
      <c r="C294" s="6"/>
      <c r="D294" s="15"/>
      <c r="E294" s="97"/>
      <c r="F294" s="97"/>
      <c r="G294" s="97"/>
      <c r="H294" s="97"/>
      <c r="I294" s="97"/>
      <c r="J294" s="97"/>
      <c r="K294" s="97"/>
      <c r="L294" s="97"/>
      <c r="M294" s="97"/>
      <c r="N294" s="97"/>
    </row>
    <row r="295" spans="1:14" hidden="1" outlineLevel="1" x14ac:dyDescent="0.25">
      <c r="A295" s="22"/>
      <c r="B295" s="104"/>
      <c r="C295" s="58" t="s">
        <v>17</v>
      </c>
      <c r="D295" s="89" t="str">
        <f>"Allocated Equity (€bn, year to date) "</f>
        <v xml:space="preserve">Allocated Equity (€bn, year to date) </v>
      </c>
      <c r="E295" s="113">
        <f>'FPN pro forma'!E32</f>
        <v>1708650.042221037</v>
      </c>
      <c r="F295" s="113">
        <f>'FPN pro forma'!F32</f>
        <v>1708650.042221037</v>
      </c>
      <c r="G295" s="82">
        <f>'FPN pro forma'!G32</f>
        <v>1691645.8710318527</v>
      </c>
      <c r="H295" s="82">
        <f>'FPN pro forma'!H32</f>
        <v>1695082.8209377443</v>
      </c>
      <c r="I295" s="82">
        <f>'FPN pro forma'!I32</f>
        <v>1717485.0680828677</v>
      </c>
      <c r="J295" s="82">
        <f>'FPN pro forma'!J32</f>
        <v>1544044.0336797084</v>
      </c>
      <c r="K295" s="82">
        <f>'FPN pro forma'!K32</f>
        <v>1544044.0336797084</v>
      </c>
      <c r="L295" s="82">
        <f>'FPN pro forma'!L32</f>
        <v>1555672.2815702641</v>
      </c>
      <c r="M295" s="82">
        <f>'FPN pro forma'!M32</f>
        <v>1587763.5625330419</v>
      </c>
      <c r="N295" s="113">
        <f>'FPN pro forma'!N32</f>
        <v>1656774.7160547087</v>
      </c>
    </row>
    <row r="296" spans="1:14" hidden="1" outlineLevel="1" x14ac:dyDescent="0.25">
      <c r="C296" s="6"/>
      <c r="D296" s="7"/>
    </row>
    <row r="297" spans="1:14" s="126" customFormat="1" hidden="1" outlineLevel="1" x14ac:dyDescent="0.25">
      <c r="B297" s="102"/>
      <c r="C297" s="9"/>
      <c r="D297" s="144" t="str">
        <f>"€m "</f>
        <v xml:space="preserve">€m </v>
      </c>
      <c r="E297" s="74">
        <f>2014</f>
        <v>2014</v>
      </c>
      <c r="F297" s="74" t="s">
        <v>148</v>
      </c>
      <c r="G297" s="74" t="s">
        <v>149</v>
      </c>
      <c r="H297" s="74" t="s">
        <v>150</v>
      </c>
      <c r="I297" s="74" t="s">
        <v>151</v>
      </c>
      <c r="J297" s="74">
        <f>2013</f>
        <v>2013</v>
      </c>
      <c r="K297" s="74" t="s">
        <v>152</v>
      </c>
      <c r="L297" s="74" t="s">
        <v>153</v>
      </c>
      <c r="M297" s="74" t="s">
        <v>154</v>
      </c>
      <c r="N297" s="74" t="s">
        <v>155</v>
      </c>
    </row>
    <row r="298" spans="1:14" hidden="1" outlineLevel="1" x14ac:dyDescent="0.25">
      <c r="D298" s="75" t="s">
        <v>211</v>
      </c>
    </row>
    <row r="299" spans="1:14" hidden="1" outlineLevel="1" x14ac:dyDescent="0.25">
      <c r="A299" s="22" t="s">
        <v>99</v>
      </c>
      <c r="B299" s="104" t="s">
        <v>119</v>
      </c>
      <c r="C299" s="61" t="s">
        <v>20</v>
      </c>
      <c r="D299" s="75" t="s">
        <v>157</v>
      </c>
      <c r="E299" s="85">
        <v>10297606.195210256</v>
      </c>
      <c r="F299" s="85">
        <v>2437197.2132911268</v>
      </c>
      <c r="G299" s="85">
        <v>2519127.390282955</v>
      </c>
      <c r="H299" s="85">
        <v>2636736.0107796369</v>
      </c>
      <c r="I299" s="85">
        <v>2704545.5808565356</v>
      </c>
      <c r="J299" s="81">
        <v>10110000</v>
      </c>
      <c r="K299" s="81">
        <v>2415000</v>
      </c>
      <c r="L299" s="81">
        <v>2400000</v>
      </c>
      <c r="M299" s="81">
        <v>2501000</v>
      </c>
      <c r="N299" s="81">
        <v>2794000</v>
      </c>
    </row>
    <row r="300" spans="1:14" hidden="1" outlineLevel="1" x14ac:dyDescent="0.25">
      <c r="A300" s="63" t="s">
        <v>95</v>
      </c>
      <c r="B300" s="104" t="s">
        <v>119</v>
      </c>
      <c r="C300" s="61" t="s">
        <v>20</v>
      </c>
      <c r="D300" s="66" t="s">
        <v>158</v>
      </c>
      <c r="E300" s="90">
        <v>-7425189.6378629236</v>
      </c>
      <c r="F300" s="90">
        <v>-1795852.5964563768</v>
      </c>
      <c r="G300" s="90">
        <v>-1809122.9519919709</v>
      </c>
      <c r="H300" s="90">
        <v>-1821330.2747838954</v>
      </c>
      <c r="I300" s="90">
        <v>-1998883.8146306798</v>
      </c>
      <c r="J300" s="90">
        <v>-7166000</v>
      </c>
      <c r="K300" s="90">
        <v>-1862000</v>
      </c>
      <c r="L300" s="90">
        <v>-1725000</v>
      </c>
      <c r="M300" s="90">
        <v>-1700000</v>
      </c>
      <c r="N300" s="90">
        <v>-1879000</v>
      </c>
    </row>
    <row r="301" spans="1:14" hidden="1" outlineLevel="1" x14ac:dyDescent="0.25">
      <c r="A301" s="22" t="s">
        <v>100</v>
      </c>
      <c r="B301" s="104" t="s">
        <v>119</v>
      </c>
      <c r="C301" s="61" t="s">
        <v>20</v>
      </c>
      <c r="D301" s="75" t="s">
        <v>159</v>
      </c>
      <c r="E301" s="85">
        <v>2872416.5573473321</v>
      </c>
      <c r="F301" s="85">
        <v>641344.61683474993</v>
      </c>
      <c r="G301" s="85">
        <v>710004.43829098414</v>
      </c>
      <c r="H301" s="85">
        <v>815405.73599574156</v>
      </c>
      <c r="I301" s="85">
        <v>705661.7662258558</v>
      </c>
      <c r="J301" s="85">
        <v>2944000</v>
      </c>
      <c r="K301" s="85">
        <v>553000</v>
      </c>
      <c r="L301" s="85">
        <v>675000</v>
      </c>
      <c r="M301" s="85">
        <v>801000</v>
      </c>
      <c r="N301" s="85">
        <v>915000</v>
      </c>
    </row>
    <row r="302" spans="1:14" hidden="1" outlineLevel="1" x14ac:dyDescent="0.25">
      <c r="A302" s="63" t="s">
        <v>97</v>
      </c>
      <c r="B302" s="104" t="s">
        <v>119</v>
      </c>
      <c r="C302" s="57" t="s">
        <v>20</v>
      </c>
      <c r="D302" s="89" t="s">
        <v>160</v>
      </c>
      <c r="E302" s="90">
        <v>-76603.753974910738</v>
      </c>
      <c r="F302" s="90">
        <v>-29239.257334696649</v>
      </c>
      <c r="G302" s="90">
        <v>87514.771643770553</v>
      </c>
      <c r="H302" s="90">
        <v>-38914.639605234952</v>
      </c>
      <c r="I302" s="90">
        <v>-95964.628678749636</v>
      </c>
      <c r="J302" s="90">
        <v>-505000</v>
      </c>
      <c r="K302" s="90">
        <v>-157000</v>
      </c>
      <c r="L302" s="90">
        <v>-62000</v>
      </c>
      <c r="M302" s="90">
        <v>-206000</v>
      </c>
      <c r="N302" s="90">
        <v>-80000</v>
      </c>
    </row>
    <row r="303" spans="1:14" hidden="1" outlineLevel="1" x14ac:dyDescent="0.25">
      <c r="A303" s="22" t="s">
        <v>101</v>
      </c>
      <c r="B303" s="104" t="s">
        <v>119</v>
      </c>
      <c r="C303" s="61" t="s">
        <v>20</v>
      </c>
      <c r="D303" s="75" t="s">
        <v>161</v>
      </c>
      <c r="E303" s="85">
        <v>2795812.8033724213</v>
      </c>
      <c r="F303" s="85">
        <v>612105.35950005334</v>
      </c>
      <c r="G303" s="85">
        <v>797519.20993475465</v>
      </c>
      <c r="H303" s="85">
        <v>776491.0963905066</v>
      </c>
      <c r="I303" s="85">
        <v>609697.13754710613</v>
      </c>
      <c r="J303" s="85">
        <v>2439000</v>
      </c>
      <c r="K303" s="85">
        <v>396000</v>
      </c>
      <c r="L303" s="85">
        <v>613000</v>
      </c>
      <c r="M303" s="85">
        <v>595000</v>
      </c>
      <c r="N303" s="85">
        <v>835000</v>
      </c>
    </row>
    <row r="304" spans="1:14" hidden="1" outlineLevel="1" x14ac:dyDescent="0.25">
      <c r="A304" s="136" t="s">
        <v>103</v>
      </c>
      <c r="B304" s="104" t="s">
        <v>119</v>
      </c>
      <c r="C304" s="57" t="s">
        <v>20</v>
      </c>
      <c r="D304" s="89" t="s">
        <v>172</v>
      </c>
      <c r="E304" s="90">
        <v>36812.204970902523</v>
      </c>
      <c r="F304" s="90">
        <v>16153.409878861947</v>
      </c>
      <c r="G304" s="90">
        <v>-33.896446740811598</v>
      </c>
      <c r="H304" s="90">
        <v>25114.967004353868</v>
      </c>
      <c r="I304" s="90">
        <v>-4422.2754655724857</v>
      </c>
      <c r="J304" s="90">
        <v>22000</v>
      </c>
      <c r="K304" s="90">
        <v>-3000</v>
      </c>
      <c r="L304" s="90">
        <v>10000</v>
      </c>
      <c r="M304" s="90">
        <v>0</v>
      </c>
      <c r="N304" s="90">
        <v>15000</v>
      </c>
    </row>
    <row r="305" spans="1:14" hidden="1" outlineLevel="1" x14ac:dyDescent="0.25">
      <c r="A305" s="22" t="s">
        <v>104</v>
      </c>
      <c r="B305" s="104" t="s">
        <v>119</v>
      </c>
      <c r="C305" s="61" t="s">
        <v>20</v>
      </c>
      <c r="D305" s="66" t="s">
        <v>163</v>
      </c>
      <c r="E305" s="90">
        <v>-8210.0730455858957</v>
      </c>
      <c r="F305" s="90">
        <v>4559.7317558519308</v>
      </c>
      <c r="G305" s="90">
        <v>-451.98659886626547</v>
      </c>
      <c r="H305" s="90">
        <v>-6369.4259519639036</v>
      </c>
      <c r="I305" s="90">
        <v>-5948.3922506076751</v>
      </c>
      <c r="J305" s="90">
        <v>8000</v>
      </c>
      <c r="K305" s="90">
        <v>4000</v>
      </c>
      <c r="L305" s="90">
        <v>3000</v>
      </c>
      <c r="M305" s="90">
        <v>1000</v>
      </c>
      <c r="N305" s="90">
        <v>0</v>
      </c>
    </row>
    <row r="306" spans="1:14" hidden="1" outlineLevel="1" x14ac:dyDescent="0.25">
      <c r="A306" s="22" t="s">
        <v>92</v>
      </c>
      <c r="B306" s="104" t="s">
        <v>119</v>
      </c>
      <c r="C306" s="61" t="s">
        <v>20</v>
      </c>
      <c r="D306" s="75" t="s">
        <v>164</v>
      </c>
      <c r="E306" s="85">
        <v>2824414.9352977378</v>
      </c>
      <c r="F306" s="85">
        <v>632818.5011347672</v>
      </c>
      <c r="G306" s="85">
        <v>797033.32688914752</v>
      </c>
      <c r="H306" s="85">
        <v>795236.63744289661</v>
      </c>
      <c r="I306" s="85">
        <v>599326.46983092593</v>
      </c>
      <c r="J306" s="85">
        <v>2469000</v>
      </c>
      <c r="K306" s="85">
        <v>397000</v>
      </c>
      <c r="L306" s="85">
        <v>626000</v>
      </c>
      <c r="M306" s="85">
        <v>596000</v>
      </c>
      <c r="N306" s="85">
        <v>850000</v>
      </c>
    </row>
    <row r="307" spans="1:14" s="9" customFormat="1" ht="6" hidden="1" customHeight="1" outlineLevel="1" x14ac:dyDescent="0.25">
      <c r="B307" s="105"/>
      <c r="C307" s="6"/>
      <c r="D307" s="15"/>
      <c r="E307" s="97"/>
      <c r="F307" s="97"/>
      <c r="G307" s="97"/>
      <c r="H307" s="97"/>
      <c r="I307" s="97"/>
      <c r="J307" s="97"/>
      <c r="K307" s="97"/>
      <c r="L307" s="97"/>
      <c r="M307" s="97"/>
      <c r="N307" s="97"/>
    </row>
    <row r="308" spans="1:14" hidden="1" outlineLevel="1" x14ac:dyDescent="0.25">
      <c r="A308" s="22"/>
      <c r="B308" s="104"/>
      <c r="C308" s="58" t="s">
        <v>20</v>
      </c>
      <c r="D308" s="89" t="str">
        <f>"Allocated Equity (€bn, year to date) "</f>
        <v xml:space="preserve">Allocated Equity (€bn, year to date) </v>
      </c>
      <c r="E308" s="113">
        <f>'FPN pro forma'!E34</f>
        <v>15986595.390746403</v>
      </c>
      <c r="F308" s="113">
        <f>'FPN pro forma'!F34</f>
        <v>15986595.390746403</v>
      </c>
      <c r="G308" s="82">
        <f>'FPN pro forma'!G34</f>
        <v>15825446.434767196</v>
      </c>
      <c r="H308" s="82">
        <f>'FPN pro forma'!H34</f>
        <v>15800649.401708685</v>
      </c>
      <c r="I308" s="82">
        <f>'FPN pro forma'!I34</f>
        <v>16049488.533426164</v>
      </c>
      <c r="J308" s="82">
        <f>'FPN pro forma'!J34</f>
        <v>16063892.139848161</v>
      </c>
      <c r="K308" s="82">
        <f>'FPN pro forma'!K34</f>
        <v>16063892.139848161</v>
      </c>
      <c r="L308" s="82">
        <f>'FPN pro forma'!L34</f>
        <v>16278641.294823162</v>
      </c>
      <c r="M308" s="82">
        <f>'FPN pro forma'!M34</f>
        <v>16327508.242148161</v>
      </c>
      <c r="N308" s="113">
        <f>'FPN pro forma'!N34</f>
        <v>16133116.410043158</v>
      </c>
    </row>
    <row r="309" spans="1:14" ht="13.5" hidden="1" customHeight="1" outlineLevel="1" x14ac:dyDescent="0.25">
      <c r="C309" s="6"/>
      <c r="D309" s="7"/>
    </row>
    <row r="310" spans="1:14" s="126" customFormat="1" hidden="1" outlineLevel="1" x14ac:dyDescent="0.25">
      <c r="B310" s="102"/>
      <c r="C310" s="9"/>
      <c r="D310" s="144" t="str">
        <f>"€m "</f>
        <v xml:space="preserve">€m </v>
      </c>
      <c r="E310" s="74">
        <f>2014</f>
        <v>2014</v>
      </c>
      <c r="F310" s="74" t="s">
        <v>148</v>
      </c>
      <c r="G310" s="74" t="s">
        <v>149</v>
      </c>
      <c r="H310" s="74" t="s">
        <v>150</v>
      </c>
      <c r="I310" s="74" t="s">
        <v>151</v>
      </c>
      <c r="J310" s="74">
        <f>2013</f>
        <v>2013</v>
      </c>
      <c r="K310" s="74" t="s">
        <v>152</v>
      </c>
      <c r="L310" s="74" t="s">
        <v>153</v>
      </c>
      <c r="M310" s="74" t="s">
        <v>154</v>
      </c>
      <c r="N310" s="74" t="s">
        <v>155</v>
      </c>
    </row>
    <row r="311" spans="1:14" hidden="1" outlineLevel="1" x14ac:dyDescent="0.25">
      <c r="D311" s="66" t="s">
        <v>55</v>
      </c>
    </row>
    <row r="312" spans="1:14" hidden="1" outlineLevel="1" x14ac:dyDescent="0.25">
      <c r="A312" s="22" t="s">
        <v>99</v>
      </c>
      <c r="B312" s="104" t="s">
        <v>120</v>
      </c>
      <c r="C312" s="61" t="s">
        <v>54</v>
      </c>
      <c r="D312" s="75" t="s">
        <v>157</v>
      </c>
      <c r="E312" s="85">
        <v>3533269.8267560215</v>
      </c>
      <c r="F312" s="85">
        <v>965327.85773580708</v>
      </c>
      <c r="G312" s="85">
        <v>855731.20911375771</v>
      </c>
      <c r="H312" s="85">
        <v>924561.3246631826</v>
      </c>
      <c r="I312" s="85">
        <v>787649.43524327525</v>
      </c>
      <c r="J312" s="81">
        <v>3275000</v>
      </c>
      <c r="K312" s="81">
        <v>879000</v>
      </c>
      <c r="L312" s="81">
        <v>770000</v>
      </c>
      <c r="M312" s="81">
        <v>847000</v>
      </c>
      <c r="N312" s="81">
        <v>779000</v>
      </c>
    </row>
    <row r="313" spans="1:14" hidden="1" outlineLevel="1" x14ac:dyDescent="0.25">
      <c r="A313" s="22" t="s">
        <v>95</v>
      </c>
      <c r="B313" s="104" t="s">
        <v>120</v>
      </c>
      <c r="C313" s="61" t="s">
        <v>54</v>
      </c>
      <c r="D313" s="66" t="s">
        <v>158</v>
      </c>
      <c r="E313" s="90">
        <v>-2028605.3176063744</v>
      </c>
      <c r="F313" s="90">
        <v>-536322.37434716697</v>
      </c>
      <c r="G313" s="90">
        <v>-484730.0062495388</v>
      </c>
      <c r="H313" s="90">
        <v>-488876.17612153047</v>
      </c>
      <c r="I313" s="90">
        <v>-518676.76088813791</v>
      </c>
      <c r="J313" s="90">
        <v>-1740000</v>
      </c>
      <c r="K313" s="90">
        <v>-474000</v>
      </c>
      <c r="L313" s="90">
        <v>-397000</v>
      </c>
      <c r="M313" s="90">
        <v>-458000</v>
      </c>
      <c r="N313" s="90">
        <v>-411000</v>
      </c>
    </row>
    <row r="314" spans="1:14" hidden="1" outlineLevel="1" x14ac:dyDescent="0.25">
      <c r="A314" s="22" t="s">
        <v>100</v>
      </c>
      <c r="B314" s="104" t="s">
        <v>120</v>
      </c>
      <c r="C314" s="61" t="s">
        <v>54</v>
      </c>
      <c r="D314" s="75" t="s">
        <v>159</v>
      </c>
      <c r="E314" s="85">
        <v>1504664.5091496471</v>
      </c>
      <c r="F314" s="85">
        <v>429005.4833886401</v>
      </c>
      <c r="G314" s="85">
        <v>371001.20286421891</v>
      </c>
      <c r="H314" s="85">
        <v>435685.14854165213</v>
      </c>
      <c r="I314" s="85">
        <v>268972.67435513734</v>
      </c>
      <c r="J314" s="85">
        <v>1535000</v>
      </c>
      <c r="K314" s="85">
        <v>405000</v>
      </c>
      <c r="L314" s="85">
        <v>373000</v>
      </c>
      <c r="M314" s="85">
        <v>389000</v>
      </c>
      <c r="N314" s="85">
        <v>368000</v>
      </c>
    </row>
    <row r="315" spans="1:14" hidden="1" outlineLevel="1" x14ac:dyDescent="0.25">
      <c r="A315" s="22" t="s">
        <v>97</v>
      </c>
      <c r="B315" s="104" t="s">
        <v>120</v>
      </c>
      <c r="C315" s="61" t="s">
        <v>54</v>
      </c>
      <c r="D315" s="89" t="s">
        <v>160</v>
      </c>
      <c r="E315" s="90">
        <v>-131324.65879255571</v>
      </c>
      <c r="F315" s="90">
        <v>-26226.855373160706</v>
      </c>
      <c r="G315" s="90">
        <v>68350.185338270123</v>
      </c>
      <c r="H315" s="90">
        <v>-51044.075779262945</v>
      </c>
      <c r="I315" s="90">
        <v>-122403.91297840214</v>
      </c>
      <c r="J315" s="90">
        <v>-437000</v>
      </c>
      <c r="K315" s="90">
        <v>-171000</v>
      </c>
      <c r="L315" s="90">
        <v>-77000</v>
      </c>
      <c r="M315" s="90">
        <v>-123000</v>
      </c>
      <c r="N315" s="90">
        <v>-66000</v>
      </c>
    </row>
    <row r="316" spans="1:14" hidden="1" outlineLevel="1" x14ac:dyDescent="0.25">
      <c r="A316" s="22" t="s">
        <v>101</v>
      </c>
      <c r="B316" s="104" t="s">
        <v>120</v>
      </c>
      <c r="C316" s="61" t="s">
        <v>54</v>
      </c>
      <c r="D316" s="76" t="s">
        <v>161</v>
      </c>
      <c r="E316" s="85">
        <v>1373339.8503570913</v>
      </c>
      <c r="F316" s="85">
        <v>402778.62801547942</v>
      </c>
      <c r="G316" s="85">
        <v>439351.388202489</v>
      </c>
      <c r="H316" s="85">
        <v>384641.0727623892</v>
      </c>
      <c r="I316" s="85">
        <v>146568.7613767352</v>
      </c>
      <c r="J316" s="85">
        <v>1098000</v>
      </c>
      <c r="K316" s="85">
        <v>234000</v>
      </c>
      <c r="L316" s="85">
        <v>296000</v>
      </c>
      <c r="M316" s="85">
        <v>266000</v>
      </c>
      <c r="N316" s="85">
        <v>302000</v>
      </c>
    </row>
    <row r="317" spans="1:14" hidden="1" outlineLevel="1" x14ac:dyDescent="0.25">
      <c r="A317" s="137" t="s">
        <v>123</v>
      </c>
      <c r="B317" s="104" t="s">
        <v>120</v>
      </c>
      <c r="C317" s="61" t="s">
        <v>54</v>
      </c>
      <c r="D317" s="89" t="s">
        <v>169</v>
      </c>
      <c r="E317" s="90">
        <v>13688.756247965293</v>
      </c>
      <c r="F317" s="90">
        <v>6805.2099961226486</v>
      </c>
      <c r="G317" s="90">
        <v>797.69346581657169</v>
      </c>
      <c r="H317" s="90">
        <v>18095.598045639399</v>
      </c>
      <c r="I317" s="90">
        <v>-12009.74525961333</v>
      </c>
      <c r="J317" s="90">
        <v>18000</v>
      </c>
      <c r="K317" s="90">
        <v>2000</v>
      </c>
      <c r="L317" s="90">
        <v>6000</v>
      </c>
      <c r="M317" s="90">
        <v>3000</v>
      </c>
      <c r="N317" s="90">
        <v>7000</v>
      </c>
    </row>
    <row r="318" spans="1:14" hidden="1" outlineLevel="1" x14ac:dyDescent="0.25">
      <c r="A318" s="22" t="s">
        <v>92</v>
      </c>
      <c r="B318" s="104" t="s">
        <v>120</v>
      </c>
      <c r="C318" s="61" t="s">
        <v>54</v>
      </c>
      <c r="D318" s="75" t="s">
        <v>164</v>
      </c>
      <c r="E318" s="85">
        <v>1387028.6066050567</v>
      </c>
      <c r="F318" s="85">
        <v>409583.83801160206</v>
      </c>
      <c r="G318" s="85">
        <v>440149.08166830556</v>
      </c>
      <c r="H318" s="85">
        <v>402736.6708080286</v>
      </c>
      <c r="I318" s="85">
        <v>134559.01611712188</v>
      </c>
      <c r="J318" s="85">
        <v>1116000</v>
      </c>
      <c r="K318" s="85">
        <v>236000</v>
      </c>
      <c r="L318" s="85">
        <v>302000</v>
      </c>
      <c r="M318" s="85">
        <v>269000</v>
      </c>
      <c r="N318" s="85">
        <v>309000</v>
      </c>
    </row>
    <row r="319" spans="1:14" s="9" customFormat="1" ht="6" hidden="1" customHeight="1" outlineLevel="1" x14ac:dyDescent="0.25">
      <c r="B319" s="105"/>
      <c r="C319" s="6"/>
      <c r="D319" s="15"/>
      <c r="E319" s="97"/>
      <c r="F319" s="97"/>
      <c r="G319" s="97"/>
      <c r="H319" s="97"/>
      <c r="I319" s="97"/>
      <c r="J319" s="97"/>
      <c r="K319" s="97"/>
      <c r="L319" s="97"/>
      <c r="M319" s="97"/>
      <c r="N319" s="97"/>
    </row>
    <row r="320" spans="1:14" hidden="1" outlineLevel="1" x14ac:dyDescent="0.25">
      <c r="A320" s="22"/>
      <c r="B320" s="104"/>
      <c r="C320" s="61" t="s">
        <v>54</v>
      </c>
      <c r="D320" s="89" t="str">
        <f>"Allocated Equity (€bn, year to date) "</f>
        <v xml:space="preserve">Allocated Equity (€bn, year to date) </v>
      </c>
      <c r="E320" s="113">
        <f>'FPN pro forma'!E36</f>
        <v>7749539.0189352464</v>
      </c>
      <c r="F320" s="113">
        <f>'FPN pro forma'!F36</f>
        <v>7749539.0189352464</v>
      </c>
      <c r="G320" s="82">
        <f>'FPN pro forma'!G36</f>
        <v>7619477.4495436624</v>
      </c>
      <c r="H320" s="82">
        <f>'FPN pro forma'!H36</f>
        <v>7550857.6158254938</v>
      </c>
      <c r="I320" s="82">
        <f>'FPN pro forma'!I36</f>
        <v>7638915.3996909885</v>
      </c>
      <c r="J320" s="82">
        <f>'FPN pro forma'!J36</f>
        <v>7466782.7874672133</v>
      </c>
      <c r="K320" s="82">
        <f>'FPN pro forma'!K36</f>
        <v>7466782.7874672133</v>
      </c>
      <c r="L320" s="82">
        <f>'FPN pro forma'!L36</f>
        <v>7533783.4272397133</v>
      </c>
      <c r="M320" s="82">
        <f>'FPN pro forma'!M36</f>
        <v>7647141.4345947141</v>
      </c>
      <c r="N320" s="113">
        <f>'FPN pro forma'!N36</f>
        <v>7651266.3342497144</v>
      </c>
    </row>
    <row r="321" spans="1:14" ht="13.5" hidden="1" customHeight="1" outlineLevel="1" x14ac:dyDescent="0.25">
      <c r="C321" s="6"/>
      <c r="D321" s="7"/>
    </row>
    <row r="322" spans="1:14" s="126" customFormat="1" hidden="1" outlineLevel="1" x14ac:dyDescent="0.25">
      <c r="B322" s="102"/>
      <c r="C322" s="9"/>
      <c r="D322" s="144" t="str">
        <f>"€m "</f>
        <v xml:space="preserve">€m </v>
      </c>
      <c r="E322" s="74">
        <f>2014</f>
        <v>2014</v>
      </c>
      <c r="F322" s="74" t="s">
        <v>148</v>
      </c>
      <c r="G322" s="74" t="s">
        <v>149</v>
      </c>
      <c r="H322" s="74" t="s">
        <v>150</v>
      </c>
      <c r="I322" s="74" t="s">
        <v>151</v>
      </c>
      <c r="J322" s="74">
        <f>2013</f>
        <v>2013</v>
      </c>
      <c r="K322" s="74" t="s">
        <v>152</v>
      </c>
      <c r="L322" s="74" t="s">
        <v>153</v>
      </c>
      <c r="M322" s="74" t="s">
        <v>154</v>
      </c>
      <c r="N322" s="74" t="s">
        <v>155</v>
      </c>
    </row>
    <row r="323" spans="1:14" hidden="1" outlineLevel="1" x14ac:dyDescent="0.25">
      <c r="D323" s="66" t="s">
        <v>240</v>
      </c>
    </row>
    <row r="324" spans="1:14" hidden="1" outlineLevel="1" x14ac:dyDescent="0.25">
      <c r="A324" s="22" t="s">
        <v>99</v>
      </c>
      <c r="B324" s="104" t="s">
        <v>213</v>
      </c>
      <c r="C324" s="61" t="s">
        <v>214</v>
      </c>
      <c r="D324" s="75" t="s">
        <v>157</v>
      </c>
      <c r="E324" s="85">
        <v>5187421.1348279659</v>
      </c>
      <c r="F324" s="85">
        <v>1084103.6812020678</v>
      </c>
      <c r="G324" s="85">
        <v>1261591.8068156836</v>
      </c>
      <c r="H324" s="85">
        <v>1295909.7403253138</v>
      </c>
      <c r="I324" s="85">
        <v>1545815.9064848989</v>
      </c>
      <c r="J324" s="81">
        <v>5426000</v>
      </c>
      <c r="K324" s="81">
        <v>1195000</v>
      </c>
      <c r="L324" s="81">
        <v>1273000</v>
      </c>
      <c r="M324" s="81">
        <v>1267000</v>
      </c>
      <c r="N324" s="81">
        <v>1691000</v>
      </c>
    </row>
    <row r="325" spans="1:14" hidden="1" outlineLevel="1" x14ac:dyDescent="0.25">
      <c r="A325" s="22" t="s">
        <v>95</v>
      </c>
      <c r="B325" s="104" t="s">
        <v>213</v>
      </c>
      <c r="C325" s="61" t="s">
        <v>214</v>
      </c>
      <c r="D325" s="66" t="s">
        <v>158</v>
      </c>
      <c r="E325" s="90">
        <v>-4108892.0857158611</v>
      </c>
      <c r="F325" s="90">
        <v>-914106.75038707687</v>
      </c>
      <c r="G325" s="90">
        <v>-997470.70607338997</v>
      </c>
      <c r="H325" s="90">
        <v>-1024069.005382024</v>
      </c>
      <c r="I325" s="90">
        <v>-1173245.62387337</v>
      </c>
      <c r="J325" s="90">
        <v>-4236000</v>
      </c>
      <c r="K325" s="90">
        <v>-1077000</v>
      </c>
      <c r="L325" s="90">
        <v>-1032000</v>
      </c>
      <c r="M325" s="90">
        <v>-947000</v>
      </c>
      <c r="N325" s="90">
        <v>-1180000</v>
      </c>
    </row>
    <row r="326" spans="1:14" hidden="1" outlineLevel="1" x14ac:dyDescent="0.25">
      <c r="A326" s="22" t="s">
        <v>100</v>
      </c>
      <c r="B326" s="104" t="s">
        <v>213</v>
      </c>
      <c r="C326" s="61" t="s">
        <v>214</v>
      </c>
      <c r="D326" s="75" t="s">
        <v>159</v>
      </c>
      <c r="E326" s="85">
        <v>1078529.0491121048</v>
      </c>
      <c r="F326" s="85">
        <v>169996.93081499089</v>
      </c>
      <c r="G326" s="85">
        <v>264121.10074229364</v>
      </c>
      <c r="H326" s="85">
        <v>271840.73494328978</v>
      </c>
      <c r="I326" s="85">
        <v>372570.28261152888</v>
      </c>
      <c r="J326" s="85">
        <v>1190000</v>
      </c>
      <c r="K326" s="85">
        <v>118000</v>
      </c>
      <c r="L326" s="85">
        <v>241000</v>
      </c>
      <c r="M326" s="85">
        <v>320000</v>
      </c>
      <c r="N326" s="85">
        <v>511000</v>
      </c>
    </row>
    <row r="327" spans="1:14" hidden="1" outlineLevel="1" x14ac:dyDescent="0.25">
      <c r="A327" s="22" t="s">
        <v>97</v>
      </c>
      <c r="B327" s="104" t="s">
        <v>213</v>
      </c>
      <c r="C327" s="57" t="s">
        <v>214</v>
      </c>
      <c r="D327" s="89" t="s">
        <v>160</v>
      </c>
      <c r="E327" s="90">
        <v>49732.771458833384</v>
      </c>
      <c r="F327" s="90">
        <v>-5725.9548251413698</v>
      </c>
      <c r="G327" s="90">
        <v>18383.586024023731</v>
      </c>
      <c r="H327" s="90">
        <v>10882.799061100457</v>
      </c>
      <c r="I327" s="90">
        <v>26192.341198850554</v>
      </c>
      <c r="J327" s="90">
        <v>-78000</v>
      </c>
      <c r="K327" s="90">
        <v>4000</v>
      </c>
      <c r="L327" s="90">
        <v>15000</v>
      </c>
      <c r="M327" s="90">
        <v>-83000</v>
      </c>
      <c r="N327" s="90">
        <v>-14000</v>
      </c>
    </row>
    <row r="328" spans="1:14" hidden="1" outlineLevel="1" x14ac:dyDescent="0.25">
      <c r="A328" s="22" t="s">
        <v>101</v>
      </c>
      <c r="B328" s="104" t="s">
        <v>213</v>
      </c>
      <c r="C328" s="61" t="s">
        <v>214</v>
      </c>
      <c r="D328" s="75" t="s">
        <v>161</v>
      </c>
      <c r="E328" s="85">
        <v>1128261.8205709383</v>
      </c>
      <c r="F328" s="85">
        <v>164270.97598984951</v>
      </c>
      <c r="G328" s="85">
        <v>282504.68676631735</v>
      </c>
      <c r="H328" s="85">
        <v>282723.53400439024</v>
      </c>
      <c r="I328" s="85">
        <v>398762.62381037942</v>
      </c>
      <c r="J328" s="85">
        <v>1112000</v>
      </c>
      <c r="K328" s="85">
        <v>122000</v>
      </c>
      <c r="L328" s="85">
        <v>256000</v>
      </c>
      <c r="M328" s="85">
        <v>237000</v>
      </c>
      <c r="N328" s="85">
        <v>497000</v>
      </c>
    </row>
    <row r="329" spans="1:14" hidden="1" outlineLevel="1" x14ac:dyDescent="0.25">
      <c r="A329" s="136" t="s">
        <v>103</v>
      </c>
      <c r="B329" s="104" t="s">
        <v>213</v>
      </c>
      <c r="C329" s="57" t="s">
        <v>214</v>
      </c>
      <c r="D329" s="89" t="s">
        <v>172</v>
      </c>
      <c r="E329" s="90">
        <v>21812.954388497947</v>
      </c>
      <c r="F329" s="90">
        <v>9013.038312493074</v>
      </c>
      <c r="G329" s="90">
        <v>-1201.3084582160252</v>
      </c>
      <c r="H329" s="90">
        <v>6688.0745876686869</v>
      </c>
      <c r="I329" s="90">
        <v>7313.1499465522074</v>
      </c>
      <c r="J329" s="90">
        <v>5000</v>
      </c>
      <c r="K329" s="90">
        <v>-5000</v>
      </c>
      <c r="L329" s="90">
        <v>4000</v>
      </c>
      <c r="M329" s="90">
        <v>-3000</v>
      </c>
      <c r="N329" s="90">
        <v>9000</v>
      </c>
    </row>
    <row r="330" spans="1:14" hidden="1" outlineLevel="1" x14ac:dyDescent="0.25">
      <c r="A330" s="22" t="s">
        <v>104</v>
      </c>
      <c r="B330" s="104" t="s">
        <v>213</v>
      </c>
      <c r="C330" s="61" t="s">
        <v>214</v>
      </c>
      <c r="D330" s="66" t="s">
        <v>163</v>
      </c>
      <c r="E330" s="90">
        <v>-14850.085323579273</v>
      </c>
      <c r="F330" s="90">
        <v>-3601.3206909013616</v>
      </c>
      <c r="G330" s="90">
        <v>68.502780694204887</v>
      </c>
      <c r="H330" s="90">
        <v>-5902.4631813249271</v>
      </c>
      <c r="I330" s="90">
        <v>-5414.804232047195</v>
      </c>
      <c r="J330" s="90">
        <v>8000</v>
      </c>
      <c r="K330" s="90">
        <v>4000</v>
      </c>
      <c r="L330" s="90">
        <v>3000</v>
      </c>
      <c r="M330" s="90">
        <v>1000</v>
      </c>
      <c r="N330" s="90">
        <v>0</v>
      </c>
    </row>
    <row r="331" spans="1:14" hidden="1" outlineLevel="1" x14ac:dyDescent="0.25">
      <c r="A331" s="22" t="s">
        <v>92</v>
      </c>
      <c r="B331" s="104" t="s">
        <v>213</v>
      </c>
      <c r="C331" s="61" t="s">
        <v>214</v>
      </c>
      <c r="D331" s="75" t="s">
        <v>164</v>
      </c>
      <c r="E331" s="85">
        <v>1135224.689635857</v>
      </c>
      <c r="F331" s="85">
        <v>169682.69361144121</v>
      </c>
      <c r="G331" s="85">
        <v>281371.88108879555</v>
      </c>
      <c r="H331" s="85">
        <v>283509.145410734</v>
      </c>
      <c r="I331" s="85">
        <v>400660.96952488442</v>
      </c>
      <c r="J331" s="85">
        <v>1125000</v>
      </c>
      <c r="K331" s="85">
        <v>121000</v>
      </c>
      <c r="L331" s="85">
        <v>263000</v>
      </c>
      <c r="M331" s="85">
        <v>235000</v>
      </c>
      <c r="N331" s="85">
        <v>506000</v>
      </c>
    </row>
    <row r="332" spans="1:14" s="9" customFormat="1" ht="6" hidden="1" customHeight="1" outlineLevel="1" x14ac:dyDescent="0.25">
      <c r="B332" s="105"/>
      <c r="C332" s="6"/>
      <c r="D332" s="15"/>
      <c r="E332" s="97"/>
      <c r="F332" s="97"/>
      <c r="G332" s="97"/>
      <c r="H332" s="97"/>
      <c r="I332" s="97"/>
      <c r="J332" s="97"/>
      <c r="K332" s="97"/>
      <c r="L332" s="97"/>
      <c r="M332" s="97"/>
      <c r="N332" s="97"/>
    </row>
    <row r="333" spans="1:14" hidden="1" outlineLevel="1" x14ac:dyDescent="0.25">
      <c r="A333" s="22"/>
      <c r="B333" s="104"/>
      <c r="C333" s="58" t="s">
        <v>214</v>
      </c>
      <c r="D333" s="89" t="str">
        <f>"Allocated Equity (€bn, year to date) "</f>
        <v xml:space="preserve">Allocated Equity (€bn, year to date) </v>
      </c>
      <c r="E333" s="113">
        <f>'FPN pro forma'!E35</f>
        <v>7703354.7119686594</v>
      </c>
      <c r="F333" s="113">
        <f>'FPN pro forma'!F35</f>
        <v>7703354.7119686594</v>
      </c>
      <c r="G333" s="82">
        <f>'FPN pro forma'!G35</f>
        <v>7689766.5843702033</v>
      </c>
      <c r="H333" s="82">
        <f>'FPN pro forma'!H35</f>
        <v>7748044.1118931938</v>
      </c>
      <c r="I333" s="82">
        <f>'FPN pro forma'!I35</f>
        <v>7922720.7600051779</v>
      </c>
      <c r="J333" s="82">
        <f>'FPN pro forma'!J35</f>
        <v>8054717.3784384495</v>
      </c>
      <c r="K333" s="82">
        <f>'FPN pro forma'!K35</f>
        <v>8054717.3784384495</v>
      </c>
      <c r="L333" s="82">
        <f>'FPN pro forma'!L35</f>
        <v>8184876.80417345</v>
      </c>
      <c r="M333" s="82">
        <f>'FPN pro forma'!M35</f>
        <v>8119230.3144834489</v>
      </c>
      <c r="N333" s="113">
        <f>'FPN pro forma'!N35</f>
        <v>7913247.4745034482</v>
      </c>
    </row>
    <row r="334" spans="1:14" ht="13.5" hidden="1" customHeight="1" outlineLevel="1" x14ac:dyDescent="0.25">
      <c r="C334" s="6"/>
      <c r="D334" s="7"/>
    </row>
    <row r="335" spans="1:14" s="126" customFormat="1" hidden="1" outlineLevel="1" x14ac:dyDescent="0.25">
      <c r="B335" s="102"/>
      <c r="C335" s="9"/>
      <c r="D335" s="144" t="str">
        <f>"€m "</f>
        <v xml:space="preserve">€m </v>
      </c>
      <c r="E335" s="74">
        <f>2014</f>
        <v>2014</v>
      </c>
      <c r="F335" s="74" t="s">
        <v>148</v>
      </c>
      <c r="G335" s="74" t="s">
        <v>149</v>
      </c>
      <c r="H335" s="74" t="s">
        <v>150</v>
      </c>
      <c r="I335" s="74" t="s">
        <v>151</v>
      </c>
      <c r="J335" s="74">
        <f>2013</f>
        <v>2013</v>
      </c>
      <c r="K335" s="74" t="s">
        <v>152</v>
      </c>
      <c r="L335" s="74" t="s">
        <v>153</v>
      </c>
      <c r="M335" s="74" t="s">
        <v>154</v>
      </c>
      <c r="N335" s="74" t="s">
        <v>155</v>
      </c>
    </row>
    <row r="336" spans="1:14" hidden="1" outlineLevel="1" x14ac:dyDescent="0.25">
      <c r="D336" s="66" t="s">
        <v>198</v>
      </c>
    </row>
    <row r="337" spans="1:14" hidden="1" outlineLevel="1" x14ac:dyDescent="0.25">
      <c r="A337" s="22" t="s">
        <v>99</v>
      </c>
      <c r="B337" s="104" t="s">
        <v>215</v>
      </c>
      <c r="C337" s="61" t="s">
        <v>19</v>
      </c>
      <c r="D337" s="75" t="s">
        <v>157</v>
      </c>
      <c r="E337" s="85">
        <v>1576915.2336262679</v>
      </c>
      <c r="F337" s="85">
        <v>387765.67435325205</v>
      </c>
      <c r="G337" s="85">
        <v>401804.37435351423</v>
      </c>
      <c r="H337" s="85">
        <v>416264.94579114032</v>
      </c>
      <c r="I337" s="85">
        <v>371080.23912836064</v>
      </c>
      <c r="J337" s="81">
        <v>1409000</v>
      </c>
      <c r="K337" s="81">
        <v>341000</v>
      </c>
      <c r="L337" s="81">
        <v>357000</v>
      </c>
      <c r="M337" s="81">
        <v>387000</v>
      </c>
      <c r="N337" s="81">
        <v>324000</v>
      </c>
    </row>
    <row r="338" spans="1:14" hidden="1" outlineLevel="1" x14ac:dyDescent="0.25">
      <c r="A338" s="63" t="s">
        <v>95</v>
      </c>
      <c r="B338" s="104" t="s">
        <v>215</v>
      </c>
      <c r="C338" s="61" t="s">
        <v>19</v>
      </c>
      <c r="D338" s="66" t="s">
        <v>158</v>
      </c>
      <c r="E338" s="90">
        <v>-1287692.2345406881</v>
      </c>
      <c r="F338" s="90">
        <v>-345423.47172213311</v>
      </c>
      <c r="G338" s="90">
        <v>-326922.23966904188</v>
      </c>
      <c r="H338" s="90">
        <v>-308385.09328034101</v>
      </c>
      <c r="I338" s="90">
        <v>-306961.42986917199</v>
      </c>
      <c r="J338" s="90">
        <v>-1190000</v>
      </c>
      <c r="K338" s="90">
        <v>-311000</v>
      </c>
      <c r="L338" s="90">
        <v>-296000</v>
      </c>
      <c r="M338" s="90">
        <v>-295000</v>
      </c>
      <c r="N338" s="90">
        <v>-288000</v>
      </c>
    </row>
    <row r="339" spans="1:14" hidden="1" outlineLevel="1" x14ac:dyDescent="0.25">
      <c r="A339" s="22" t="s">
        <v>100</v>
      </c>
      <c r="B339" s="104" t="s">
        <v>215</v>
      </c>
      <c r="C339" s="61" t="s">
        <v>19</v>
      </c>
      <c r="D339" s="75" t="s">
        <v>159</v>
      </c>
      <c r="E339" s="85">
        <v>289222.99908557977</v>
      </c>
      <c r="F339" s="85">
        <v>42342.20263111894</v>
      </c>
      <c r="G339" s="85">
        <v>74882.134684472345</v>
      </c>
      <c r="H339" s="85">
        <v>107879.8525107993</v>
      </c>
      <c r="I339" s="85">
        <v>64118.809259188653</v>
      </c>
      <c r="J339" s="85">
        <v>219000</v>
      </c>
      <c r="K339" s="85">
        <v>30000</v>
      </c>
      <c r="L339" s="85">
        <v>61000</v>
      </c>
      <c r="M339" s="85">
        <v>92000</v>
      </c>
      <c r="N339" s="85">
        <v>36000</v>
      </c>
    </row>
    <row r="340" spans="1:14" hidden="1" outlineLevel="1" x14ac:dyDescent="0.25">
      <c r="A340" s="22" t="s">
        <v>97</v>
      </c>
      <c r="B340" s="104" t="s">
        <v>215</v>
      </c>
      <c r="C340" s="57" t="s">
        <v>19</v>
      </c>
      <c r="D340" s="89" t="s">
        <v>160</v>
      </c>
      <c r="E340" s="90">
        <v>4988.1333588116204</v>
      </c>
      <c r="F340" s="90">
        <v>2713.5528636054282</v>
      </c>
      <c r="G340" s="90">
        <v>781.00028147670844</v>
      </c>
      <c r="H340" s="90">
        <v>1246.6371129275503</v>
      </c>
      <c r="I340" s="90">
        <v>246.9431008019333</v>
      </c>
      <c r="J340" s="90">
        <v>10000</v>
      </c>
      <c r="K340" s="90">
        <v>10000</v>
      </c>
      <c r="L340" s="90">
        <v>0</v>
      </c>
      <c r="M340" s="90">
        <v>0</v>
      </c>
      <c r="N340" s="90">
        <v>0</v>
      </c>
    </row>
    <row r="341" spans="1:14" hidden="1" outlineLevel="1" x14ac:dyDescent="0.25">
      <c r="A341" s="22" t="s">
        <v>101</v>
      </c>
      <c r="B341" s="104" t="s">
        <v>215</v>
      </c>
      <c r="C341" s="61" t="s">
        <v>19</v>
      </c>
      <c r="D341" s="75" t="s">
        <v>161</v>
      </c>
      <c r="E341" s="85">
        <v>294211.13244439138</v>
      </c>
      <c r="F341" s="85">
        <v>45055.75549472437</v>
      </c>
      <c r="G341" s="85">
        <v>75663.134965949052</v>
      </c>
      <c r="H341" s="85">
        <v>109126.48962372685</v>
      </c>
      <c r="I341" s="85">
        <v>64365.752359990583</v>
      </c>
      <c r="J341" s="85">
        <v>229000</v>
      </c>
      <c r="K341" s="85">
        <v>40000</v>
      </c>
      <c r="L341" s="85">
        <v>61000</v>
      </c>
      <c r="M341" s="85">
        <v>92000</v>
      </c>
      <c r="N341" s="85">
        <v>36000</v>
      </c>
    </row>
    <row r="342" spans="1:14" hidden="1" outlineLevel="1" x14ac:dyDescent="0.25">
      <c r="A342" s="137" t="s">
        <v>123</v>
      </c>
      <c r="B342" s="104" t="s">
        <v>215</v>
      </c>
      <c r="C342" s="57" t="s">
        <v>19</v>
      </c>
      <c r="D342" s="89" t="s">
        <v>169</v>
      </c>
      <c r="E342" s="90">
        <v>7950.5066124326486</v>
      </c>
      <c r="F342" s="90">
        <v>8496.2140169995128</v>
      </c>
      <c r="G342" s="90">
        <v>-150.77083390182827</v>
      </c>
      <c r="H342" s="90">
        <v>-135.66839959319108</v>
      </c>
      <c r="I342" s="90">
        <v>-259.26817107184416</v>
      </c>
      <c r="J342" s="90">
        <v>-1000</v>
      </c>
      <c r="K342" s="90">
        <v>0</v>
      </c>
      <c r="L342" s="90">
        <v>0</v>
      </c>
      <c r="M342" s="90">
        <v>0</v>
      </c>
      <c r="N342" s="90">
        <v>-1000</v>
      </c>
    </row>
    <row r="343" spans="1:14" hidden="1" outlineLevel="1" x14ac:dyDescent="0.25">
      <c r="A343" s="22" t="s">
        <v>92</v>
      </c>
      <c r="B343" s="104" t="s">
        <v>215</v>
      </c>
      <c r="C343" s="61" t="s">
        <v>19</v>
      </c>
      <c r="D343" s="75" t="s">
        <v>164</v>
      </c>
      <c r="E343" s="85">
        <v>302161.63905682403</v>
      </c>
      <c r="F343" s="85">
        <v>53551.969511723881</v>
      </c>
      <c r="G343" s="85">
        <v>75512.364132047223</v>
      </c>
      <c r="H343" s="85">
        <v>108990.82122413366</v>
      </c>
      <c r="I343" s="85">
        <v>64106.484188918737</v>
      </c>
      <c r="J343" s="85">
        <v>228000</v>
      </c>
      <c r="K343" s="85">
        <v>40000</v>
      </c>
      <c r="L343" s="85">
        <v>61000</v>
      </c>
      <c r="M343" s="85">
        <v>92000</v>
      </c>
      <c r="N343" s="85">
        <v>35000</v>
      </c>
    </row>
    <row r="344" spans="1:14" s="9" customFormat="1" ht="6" hidden="1" customHeight="1" outlineLevel="1" x14ac:dyDescent="0.25">
      <c r="B344" s="105"/>
      <c r="C344" s="6"/>
      <c r="D344" s="15"/>
      <c r="E344" s="97"/>
      <c r="F344" s="97"/>
      <c r="G344" s="97"/>
      <c r="H344" s="97"/>
      <c r="I344" s="97"/>
      <c r="J344" s="97"/>
      <c r="K344" s="97"/>
      <c r="L344" s="97"/>
      <c r="M344" s="97"/>
      <c r="N344" s="97"/>
    </row>
    <row r="345" spans="1:14" hidden="1" outlineLevel="1" x14ac:dyDescent="0.25">
      <c r="A345" s="22"/>
      <c r="B345" s="104"/>
      <c r="C345" s="58" t="s">
        <v>19</v>
      </c>
      <c r="D345" s="89" t="str">
        <f>"Allocated Equity (€bn, year to date) "</f>
        <v xml:space="preserve">Allocated Equity (€bn, year to date) </v>
      </c>
      <c r="E345" s="113">
        <f>'FPN pro forma'!E37</f>
        <v>533701.65984250011</v>
      </c>
      <c r="F345" s="113">
        <f>'FPN pro forma'!F37</f>
        <v>533701.65984250011</v>
      </c>
      <c r="G345" s="82">
        <f>'FPN pro forma'!G37</f>
        <v>516202.40085333335</v>
      </c>
      <c r="H345" s="82">
        <f>'FPN pro forma'!H37</f>
        <v>501747.67398999998</v>
      </c>
      <c r="I345" s="82">
        <f>'FPN pro forma'!I37</f>
        <v>487852.37372999999</v>
      </c>
      <c r="J345" s="82">
        <f>'FPN pro forma'!J37</f>
        <v>542391.97394250007</v>
      </c>
      <c r="K345" s="82">
        <f>'FPN pro forma'!K37</f>
        <v>542391.97394250007</v>
      </c>
      <c r="L345" s="82">
        <f>'FPN pro forma'!L37</f>
        <v>559981.06341000006</v>
      </c>
      <c r="M345" s="82">
        <f>'FPN pro forma'!M37</f>
        <v>561136.49307000008</v>
      </c>
      <c r="N345" s="113">
        <f>'FPN pro forma'!N37</f>
        <v>568602.60129000002</v>
      </c>
    </row>
    <row r="346" spans="1:14" hidden="1" outlineLevel="1" x14ac:dyDescent="0.25">
      <c r="C346" s="6"/>
      <c r="D346" s="7"/>
    </row>
    <row r="347" spans="1:14" s="126" customFormat="1" hidden="1" outlineLevel="1" x14ac:dyDescent="0.25">
      <c r="B347" s="102"/>
      <c r="C347" s="9"/>
      <c r="D347" s="144" t="str">
        <f>"€m "</f>
        <v xml:space="preserve">€m </v>
      </c>
      <c r="E347" s="74">
        <f>2014</f>
        <v>2014</v>
      </c>
      <c r="F347" s="74" t="s">
        <v>148</v>
      </c>
      <c r="G347" s="74" t="s">
        <v>149</v>
      </c>
      <c r="H347" s="74" t="s">
        <v>150</v>
      </c>
      <c r="I347" s="74" t="s">
        <v>151</v>
      </c>
      <c r="J347" s="74">
        <f>2013</f>
        <v>2013</v>
      </c>
      <c r="K347" s="74" t="s">
        <v>152</v>
      </c>
      <c r="L347" s="74" t="s">
        <v>153</v>
      </c>
      <c r="M347" s="74" t="s">
        <v>154</v>
      </c>
      <c r="N347" s="74" t="s">
        <v>155</v>
      </c>
    </row>
    <row r="348" spans="1:14" hidden="1" outlineLevel="1" x14ac:dyDescent="0.25">
      <c r="D348" s="75" t="s">
        <v>199</v>
      </c>
    </row>
    <row r="349" spans="1:14" hidden="1" outlineLevel="1" x14ac:dyDescent="0.25">
      <c r="A349" s="22" t="s">
        <v>99</v>
      </c>
      <c r="B349" s="138" t="s">
        <v>122</v>
      </c>
      <c r="C349" s="67" t="s">
        <v>3</v>
      </c>
      <c r="D349" s="75" t="s">
        <v>157</v>
      </c>
      <c r="E349" s="85">
        <v>320325.53586139623</v>
      </c>
      <c r="F349" s="85">
        <v>249351.31911772816</v>
      </c>
      <c r="G349" s="85">
        <v>-150510.3959166595</v>
      </c>
      <c r="H349" s="85">
        <v>-70900.216975622752</v>
      </c>
      <c r="I349" s="85">
        <v>292384.82963595085</v>
      </c>
      <c r="J349" s="81">
        <v>322000</v>
      </c>
      <c r="K349" s="81">
        <v>93000</v>
      </c>
      <c r="L349" s="81">
        <v>-125000</v>
      </c>
      <c r="M349" s="81">
        <v>209000</v>
      </c>
      <c r="N349" s="81">
        <v>145000</v>
      </c>
    </row>
    <row r="350" spans="1:14" hidden="1" outlineLevel="1" x14ac:dyDescent="0.25">
      <c r="A350" s="62" t="s">
        <v>95</v>
      </c>
      <c r="B350" s="138" t="s">
        <v>122</v>
      </c>
      <c r="C350" s="67" t="s">
        <v>3</v>
      </c>
      <c r="D350" s="66" t="s">
        <v>158</v>
      </c>
      <c r="E350" s="90">
        <v>-1252051.8315976332</v>
      </c>
      <c r="F350" s="90">
        <v>-382899.58931741759</v>
      </c>
      <c r="G350" s="90">
        <v>-294633.72571364575</v>
      </c>
      <c r="H350" s="90">
        <v>-337078.10096383898</v>
      </c>
      <c r="I350" s="90">
        <v>-237440.41560273091</v>
      </c>
      <c r="J350" s="90">
        <v>-1280000</v>
      </c>
      <c r="K350" s="90">
        <v>-446000</v>
      </c>
      <c r="L350" s="90">
        <v>-314000</v>
      </c>
      <c r="M350" s="90">
        <v>-211000</v>
      </c>
      <c r="N350" s="90">
        <v>-309000</v>
      </c>
    </row>
    <row r="351" spans="1:14" s="16" customFormat="1" hidden="1" outlineLevel="1" x14ac:dyDescent="0.25">
      <c r="A351" s="62"/>
      <c r="B351" s="153" t="s">
        <v>202</v>
      </c>
      <c r="C351" s="67" t="s">
        <v>3</v>
      </c>
      <c r="D351" s="64" t="s">
        <v>200</v>
      </c>
      <c r="E351" s="141">
        <v>-756555.90479395387</v>
      </c>
      <c r="F351" s="141">
        <v>-254192.11606182918</v>
      </c>
      <c r="G351" s="141">
        <v>-153494.42844278831</v>
      </c>
      <c r="H351" s="141">
        <v>-207002.45311602857</v>
      </c>
      <c r="I351" s="141">
        <v>-141866.90717330796</v>
      </c>
      <c r="J351" s="141">
        <v>-661000</v>
      </c>
      <c r="K351" s="141">
        <v>-287000</v>
      </c>
      <c r="L351" s="141">
        <v>-145000</v>
      </c>
      <c r="M351" s="142">
        <v>-74000</v>
      </c>
      <c r="N351" s="141">
        <v>-155000</v>
      </c>
    </row>
    <row r="352" spans="1:14" hidden="1" outlineLevel="1" x14ac:dyDescent="0.25">
      <c r="A352" s="22" t="s">
        <v>100</v>
      </c>
      <c r="B352" s="138" t="s">
        <v>122</v>
      </c>
      <c r="C352" s="67" t="s">
        <v>3</v>
      </c>
      <c r="D352" s="75" t="s">
        <v>159</v>
      </c>
      <c r="E352" s="85">
        <v>-931726.29573623696</v>
      </c>
      <c r="F352" s="85">
        <v>-133548.27019968943</v>
      </c>
      <c r="G352" s="85">
        <v>-445144.12163030525</v>
      </c>
      <c r="H352" s="85">
        <v>-407978.31793946173</v>
      </c>
      <c r="I352" s="85">
        <v>54944.414033219946</v>
      </c>
      <c r="J352" s="85">
        <v>-958000</v>
      </c>
      <c r="K352" s="85">
        <v>-353000</v>
      </c>
      <c r="L352" s="85">
        <v>-439000</v>
      </c>
      <c r="M352" s="85">
        <v>-2000</v>
      </c>
      <c r="N352" s="85">
        <v>-164000</v>
      </c>
    </row>
    <row r="353" spans="1:21" hidden="1" outlineLevel="1" x14ac:dyDescent="0.25">
      <c r="A353" s="62" t="s">
        <v>97</v>
      </c>
      <c r="B353" s="138" t="s">
        <v>122</v>
      </c>
      <c r="C353" s="68" t="s">
        <v>3</v>
      </c>
      <c r="D353" s="89" t="s">
        <v>160</v>
      </c>
      <c r="E353" s="90">
        <v>-47218.140661017547</v>
      </c>
      <c r="F353" s="90">
        <v>-37738.861663512718</v>
      </c>
      <c r="G353" s="90">
        <v>1417.0244136112706</v>
      </c>
      <c r="H353" s="90">
        <v>8722.6093315656417</v>
      </c>
      <c r="I353" s="90">
        <v>-19618.912742681667</v>
      </c>
      <c r="J353" s="90">
        <v>-17000</v>
      </c>
      <c r="K353" s="90">
        <v>5000</v>
      </c>
      <c r="L353" s="90">
        <v>-15000</v>
      </c>
      <c r="M353" s="90">
        <v>2000</v>
      </c>
      <c r="N353" s="90">
        <v>-9000</v>
      </c>
    </row>
    <row r="354" spans="1:21" hidden="1" outlineLevel="1" x14ac:dyDescent="0.25">
      <c r="A354" s="137" t="s">
        <v>121</v>
      </c>
      <c r="B354" s="138" t="s">
        <v>122</v>
      </c>
      <c r="C354" s="68" t="s">
        <v>3</v>
      </c>
      <c r="D354" s="148" t="e">
        <f>#REF!</f>
        <v>#REF!</v>
      </c>
      <c r="E354" s="90">
        <v>-6000000</v>
      </c>
      <c r="F354" s="90">
        <v>-49999.999999999534</v>
      </c>
      <c r="G354" s="90">
        <v>-4.6566128730773926E-10</v>
      </c>
      <c r="H354" s="90">
        <v>-5950000</v>
      </c>
      <c r="I354" s="90">
        <v>0</v>
      </c>
      <c r="J354" s="90">
        <v>-798000</v>
      </c>
      <c r="K354" s="90">
        <v>-798000</v>
      </c>
      <c r="L354" s="90">
        <v>0</v>
      </c>
      <c r="M354" s="90">
        <v>0</v>
      </c>
      <c r="N354" s="90">
        <v>0</v>
      </c>
    </row>
    <row r="355" spans="1:21" hidden="1" outlineLevel="1" x14ac:dyDescent="0.25">
      <c r="A355" s="22" t="s">
        <v>101</v>
      </c>
      <c r="B355" s="138" t="s">
        <v>122</v>
      </c>
      <c r="C355" s="67" t="s">
        <v>3</v>
      </c>
      <c r="D355" s="75" t="s">
        <v>161</v>
      </c>
      <c r="E355" s="85">
        <v>-6978944.4363972545</v>
      </c>
      <c r="F355" s="85">
        <v>-221287.13186320168</v>
      </c>
      <c r="G355" s="85">
        <v>-443727.09721669444</v>
      </c>
      <c r="H355" s="85">
        <v>-6349255.7086078962</v>
      </c>
      <c r="I355" s="85">
        <v>35325.501290538275</v>
      </c>
      <c r="J355" s="85">
        <v>-1773000</v>
      </c>
      <c r="K355" s="85">
        <v>-1146000</v>
      </c>
      <c r="L355" s="85">
        <v>-454000</v>
      </c>
      <c r="M355" s="85">
        <v>0</v>
      </c>
      <c r="N355" s="85">
        <v>-173000</v>
      </c>
    </row>
    <row r="356" spans="1:21" hidden="1" outlineLevel="1" x14ac:dyDescent="0.25">
      <c r="A356" s="96" t="s">
        <v>103</v>
      </c>
      <c r="B356" s="138" t="s">
        <v>122</v>
      </c>
      <c r="C356" s="69" t="s">
        <v>3</v>
      </c>
      <c r="D356" s="89" t="s">
        <v>172</v>
      </c>
      <c r="E356" s="90">
        <v>18658.738723102542</v>
      </c>
      <c r="F356" s="90">
        <v>-27114.294437758304</v>
      </c>
      <c r="G356" s="90">
        <v>5687.2326873038583</v>
      </c>
      <c r="H356" s="90">
        <v>23168.830500888624</v>
      </c>
      <c r="I356" s="90">
        <v>16916.969972668383</v>
      </c>
      <c r="J356" s="90">
        <v>-19000</v>
      </c>
      <c r="K356" s="90">
        <v>26000</v>
      </c>
      <c r="L356" s="90">
        <v>36000</v>
      </c>
      <c r="M356" s="90">
        <v>-4000</v>
      </c>
      <c r="N356" s="90">
        <v>-77000</v>
      </c>
    </row>
    <row r="357" spans="1:21" hidden="1" outlineLevel="1" x14ac:dyDescent="0.25">
      <c r="A357" s="62" t="s">
        <v>104</v>
      </c>
      <c r="B357" s="138" t="s">
        <v>122</v>
      </c>
      <c r="C357" s="67" t="s">
        <v>3</v>
      </c>
      <c r="D357" s="66" t="s">
        <v>163</v>
      </c>
      <c r="E357" s="90">
        <v>-194234.84405240949</v>
      </c>
      <c r="F357" s="90">
        <v>-262939.56749567372</v>
      </c>
      <c r="G357" s="90">
        <v>58955.802933991108</v>
      </c>
      <c r="H357" s="90">
        <v>11831.720718739947</v>
      </c>
      <c r="I357" s="90">
        <v>-2082.8002094667982</v>
      </c>
      <c r="J357" s="90">
        <v>-81000</v>
      </c>
      <c r="K357" s="90">
        <v>-93000</v>
      </c>
      <c r="L357" s="90">
        <v>10000</v>
      </c>
      <c r="M357" s="90">
        <v>-9000</v>
      </c>
      <c r="N357" s="90">
        <v>11000</v>
      </c>
    </row>
    <row r="358" spans="1:21" hidden="1" outlineLevel="1" x14ac:dyDescent="0.25">
      <c r="A358" s="22" t="s">
        <v>92</v>
      </c>
      <c r="B358" s="138" t="s">
        <v>122</v>
      </c>
      <c r="C358" s="67" t="s">
        <v>3</v>
      </c>
      <c r="D358" s="75" t="s">
        <v>164</v>
      </c>
      <c r="E358" s="85">
        <v>-7154520.5417265613</v>
      </c>
      <c r="F358" s="85">
        <v>-511340.99379663373</v>
      </c>
      <c r="G358" s="85">
        <v>-379084.06159539946</v>
      </c>
      <c r="H358" s="85">
        <v>-6314255.157388268</v>
      </c>
      <c r="I358" s="85">
        <v>50159.671053739861</v>
      </c>
      <c r="J358" s="85">
        <v>-1873000</v>
      </c>
      <c r="K358" s="85">
        <v>-1213000</v>
      </c>
      <c r="L358" s="85">
        <v>-408000</v>
      </c>
      <c r="M358" s="85">
        <v>-13000</v>
      </c>
      <c r="N358" s="85">
        <v>-239000</v>
      </c>
    </row>
    <row r="359" spans="1:21" hidden="1" outlineLevel="1" x14ac:dyDescent="0.25"/>
    <row r="360" spans="1:21" hidden="1" outlineLevel="1" x14ac:dyDescent="0.25"/>
    <row r="361" spans="1:21" hidden="1" outlineLevel="1" x14ac:dyDescent="0.25"/>
    <row r="362" spans="1:21" s="10" customFormat="1" ht="9" hidden="1" outlineLevel="1" x14ac:dyDescent="0.15">
      <c r="B362" s="130"/>
      <c r="D362" s="131" t="s">
        <v>65</v>
      </c>
      <c r="E362" s="132">
        <f t="shared" ref="E362:N362" si="8">E355-E352-E353-E354</f>
        <v>0</v>
      </c>
      <c r="F362" s="132">
        <f t="shared" si="8"/>
        <v>0</v>
      </c>
      <c r="G362" s="132">
        <f t="shared" si="8"/>
        <v>3.637978807091713E-12</v>
      </c>
      <c r="H362" s="132">
        <f t="shared" si="8"/>
        <v>0</v>
      </c>
      <c r="I362" s="132">
        <f t="shared" si="8"/>
        <v>-3.637978807091713E-12</v>
      </c>
      <c r="J362" s="132">
        <f t="shared" si="8"/>
        <v>0</v>
      </c>
      <c r="K362" s="132">
        <f t="shared" si="8"/>
        <v>0</v>
      </c>
      <c r="L362" s="132">
        <f t="shared" si="8"/>
        <v>0</v>
      </c>
      <c r="M362" s="132">
        <f t="shared" si="8"/>
        <v>0</v>
      </c>
      <c r="N362" s="132">
        <f t="shared" si="8"/>
        <v>0</v>
      </c>
      <c r="O362" s="133"/>
      <c r="P362" s="133"/>
      <c r="Q362" s="133"/>
      <c r="R362" s="133"/>
      <c r="S362" s="133"/>
      <c r="T362" s="133"/>
      <c r="U362" s="133"/>
    </row>
    <row r="363" spans="1:21" hidden="1" outlineLevel="1" x14ac:dyDescent="0.25"/>
    <row r="364" spans="1:21" s="16" customFormat="1" hidden="1" outlineLevel="2" x14ac:dyDescent="0.25">
      <c r="A364" s="62" t="s">
        <v>95</v>
      </c>
      <c r="B364" s="139" t="s">
        <v>125</v>
      </c>
      <c r="C364" s="67"/>
      <c r="D364" s="64"/>
      <c r="E364" s="141">
        <v>-716745.870816421</v>
      </c>
      <c r="F364" s="141">
        <v>-228826.27170255088</v>
      </c>
      <c r="G364" s="141">
        <v>-147993.63145453369</v>
      </c>
      <c r="H364" s="141">
        <v>-198059.06048602858</v>
      </c>
      <c r="I364" s="141">
        <v>-141866.90717330796</v>
      </c>
      <c r="J364" s="141">
        <v>-661000</v>
      </c>
      <c r="K364" s="141">
        <v>-287000</v>
      </c>
      <c r="L364" s="141">
        <v>-145000</v>
      </c>
      <c r="M364" s="142">
        <v>-74000</v>
      </c>
      <c r="N364" s="141">
        <v>-155000</v>
      </c>
    </row>
    <row r="365" spans="1:21" s="16" customFormat="1" hidden="1" outlineLevel="2" x14ac:dyDescent="0.25">
      <c r="A365" s="62"/>
      <c r="B365" s="139" t="s">
        <v>126</v>
      </c>
      <c r="C365" s="67"/>
      <c r="D365" s="64"/>
      <c r="E365" s="141"/>
      <c r="F365" s="141"/>
      <c r="G365" s="141"/>
      <c r="H365" s="141"/>
      <c r="I365" s="141"/>
      <c r="J365" s="141"/>
      <c r="K365" s="141"/>
      <c r="L365" s="141"/>
      <c r="M365" s="142"/>
      <c r="N365" s="141"/>
    </row>
    <row r="366" spans="1:21" hidden="1" outlineLevel="1" x14ac:dyDescent="0.25"/>
    <row r="367" spans="1:21" collapsed="1" x14ac:dyDescent="0.25"/>
  </sheetData>
  <printOptions horizontalCentered="1"/>
  <pageMargins left="0.19685039370078741" right="0.19685039370078741" top="0.98425196850393704" bottom="0.98425196850393704" header="0.51181102362204722" footer="0.51181102362204722"/>
  <pageSetup paperSize="9" scale="69" fitToHeight="15" orientation="portrait" r:id="rId1"/>
  <headerFooter alignWithMargins="0">
    <oddHeader>&amp;C&amp;"Arial,Gras"&amp;A</oddHeader>
  </headerFooter>
  <rowBreaks count="1" manualBreakCount="1">
    <brk id="106" min="2" max="1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32"/>
  <sheetViews>
    <sheetView showGridLines="0" topLeftCell="C9" zoomScale="130" zoomScaleNormal="100" workbookViewId="0">
      <selection activeCell="D43" sqref="D43"/>
    </sheetView>
  </sheetViews>
  <sheetFormatPr baseColWidth="10" defaultColWidth="12" defaultRowHeight="12" outlineLevelRow="1" outlineLevelCol="1" x14ac:dyDescent="0.2"/>
  <cols>
    <col min="1" max="1" width="58.6640625" style="1" hidden="1" customWidth="1" outlineLevel="1"/>
    <col min="2" max="2" width="6" style="1" hidden="1" customWidth="1" outlineLevel="1"/>
    <col min="3" max="3" width="12" style="1" collapsed="1"/>
    <col min="4" max="4" width="32.83203125" style="1" bestFit="1" customWidth="1"/>
    <col min="5" max="9" width="11.33203125" style="1" customWidth="1"/>
    <col min="10" max="14" width="11.33203125" style="1" hidden="1" customWidth="1" outlineLevel="1"/>
    <col min="15" max="15" width="12" collapsed="1"/>
    <col min="16" max="21" width="11.5" customWidth="1"/>
    <col min="22" max="16384" width="12" style="1"/>
  </cols>
  <sheetData>
    <row r="1" spans="1:14" customFormat="1" hidden="1" outlineLevel="1" x14ac:dyDescent="0.2">
      <c r="A1" s="19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customFormat="1" hidden="1" outlineLevel="1" x14ac:dyDescent="0.2">
      <c r="A2" s="19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customFormat="1" hidden="1" outlineLevel="1" x14ac:dyDescent="0.2">
      <c r="A3" s="20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customFormat="1" hidden="1" outlineLevel="1" x14ac:dyDescent="0.2">
      <c r="A4" s="20"/>
      <c r="B4" s="1"/>
      <c r="C4" s="1"/>
      <c r="D4" s="1"/>
      <c r="E4" s="1" t="s">
        <v>247</v>
      </c>
      <c r="F4" s="1" t="s">
        <v>247</v>
      </c>
      <c r="G4" s="1" t="s">
        <v>247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</row>
    <row r="5" spans="1:14" customFormat="1" hidden="1" outlineLevel="1" x14ac:dyDescent="0.2">
      <c r="A5" s="1"/>
      <c r="B5" s="1"/>
      <c r="C5" s="1"/>
      <c r="D5" s="1"/>
      <c r="E5" s="155" t="s">
        <v>90</v>
      </c>
      <c r="F5" s="155" t="s">
        <v>90</v>
      </c>
      <c r="G5" s="155" t="s">
        <v>90</v>
      </c>
      <c r="H5" s="155" t="s">
        <v>90</v>
      </c>
      <c r="I5" s="155" t="s">
        <v>90</v>
      </c>
      <c r="J5" s="22" t="s">
        <v>90</v>
      </c>
      <c r="K5" s="22" t="s">
        <v>90</v>
      </c>
      <c r="L5" s="22" t="s">
        <v>90</v>
      </c>
      <c r="M5" s="22" t="s">
        <v>90</v>
      </c>
      <c r="N5" s="22" t="s">
        <v>90</v>
      </c>
    </row>
    <row r="6" spans="1:14" hidden="1" outlineLevel="1" x14ac:dyDescent="0.2">
      <c r="A6" s="20"/>
      <c r="E6" s="23" t="e">
        <f>#REF!</f>
        <v>#REF!</v>
      </c>
      <c r="F6" s="125" t="s">
        <v>21</v>
      </c>
      <c r="G6" s="125" t="s">
        <v>8</v>
      </c>
      <c r="H6" s="23" t="s">
        <v>58</v>
      </c>
      <c r="I6" s="23" t="s">
        <v>59</v>
      </c>
      <c r="J6" s="23" t="e">
        <f>#REF!</f>
        <v>#REF!</v>
      </c>
      <c r="K6" s="23" t="s">
        <v>21</v>
      </c>
      <c r="L6" s="23" t="s">
        <v>8</v>
      </c>
      <c r="M6" s="23" t="s">
        <v>58</v>
      </c>
      <c r="N6" s="23" t="s">
        <v>59</v>
      </c>
    </row>
    <row r="7" spans="1:14" hidden="1" outlineLevel="1" x14ac:dyDescent="0.2">
      <c r="E7" s="23" t="s">
        <v>74</v>
      </c>
      <c r="F7" s="125" t="s">
        <v>75</v>
      </c>
      <c r="G7" s="125" t="s">
        <v>75</v>
      </c>
      <c r="H7" s="23" t="s">
        <v>75</v>
      </c>
      <c r="I7" s="23" t="s">
        <v>75</v>
      </c>
      <c r="J7" s="23" t="s">
        <v>74</v>
      </c>
      <c r="K7" s="23" t="s">
        <v>75</v>
      </c>
      <c r="L7" s="23" t="s">
        <v>75</v>
      </c>
      <c r="M7" s="23" t="s">
        <v>75</v>
      </c>
      <c r="N7" s="23" t="s">
        <v>75</v>
      </c>
    </row>
    <row r="8" spans="1:14" hidden="1" outlineLevel="1" x14ac:dyDescent="0.2">
      <c r="A8" s="23"/>
      <c r="E8" s="125" t="e">
        <f>#REF!</f>
        <v>#REF!</v>
      </c>
      <c r="F8" s="125" t="e">
        <f>#REF!</f>
        <v>#REF!</v>
      </c>
      <c r="G8" s="125" t="e">
        <f>#REF!</f>
        <v>#REF!</v>
      </c>
      <c r="H8" s="125" t="e">
        <f>#REF!</f>
        <v>#REF!</v>
      </c>
      <c r="I8" s="125" t="e">
        <f>#REF!</f>
        <v>#REF!</v>
      </c>
      <c r="J8" s="23" t="e">
        <f>#REF!</f>
        <v>#REF!</v>
      </c>
      <c r="K8" s="23" t="e">
        <f>#REF!</f>
        <v>#REF!</v>
      </c>
      <c r="L8" s="23" t="e">
        <f>#REF!</f>
        <v>#REF!</v>
      </c>
      <c r="M8" s="23" t="e">
        <f>#REF!</f>
        <v>#REF!</v>
      </c>
      <c r="N8" s="23" t="e">
        <f>#REF!</f>
        <v>#REF!</v>
      </c>
    </row>
    <row r="9" spans="1:14" collapsed="1" x14ac:dyDescent="0.2">
      <c r="A9" s="23"/>
    </row>
    <row r="10" spans="1:14" ht="13.5" x14ac:dyDescent="0.25">
      <c r="A10" s="125"/>
      <c r="D10" s="144" t="str">
        <f>"€m "</f>
        <v xml:space="preserve">€m </v>
      </c>
      <c r="E10" s="74">
        <f>2014</f>
        <v>2014</v>
      </c>
      <c r="F10" s="74" t="s">
        <v>148</v>
      </c>
      <c r="G10" s="74" t="s">
        <v>149</v>
      </c>
      <c r="H10" s="74" t="s">
        <v>150</v>
      </c>
      <c r="I10" s="74" t="s">
        <v>151</v>
      </c>
      <c r="J10" s="74">
        <f>2013</f>
        <v>2013</v>
      </c>
      <c r="K10" s="74" t="s">
        <v>152</v>
      </c>
      <c r="L10" s="74" t="s">
        <v>153</v>
      </c>
      <c r="M10" s="74" t="s">
        <v>154</v>
      </c>
      <c r="N10" s="74" t="s">
        <v>155</v>
      </c>
    </row>
    <row r="11" spans="1:14" ht="14.25" customHeight="1" x14ac:dyDescent="0.25">
      <c r="D11" s="145" t="s">
        <v>156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3.5" x14ac:dyDescent="0.25">
      <c r="A12" s="19" t="s">
        <v>85</v>
      </c>
      <c r="D12" s="146" t="s">
        <v>157</v>
      </c>
      <c r="E12" s="72">
        <v>39611282.510763817</v>
      </c>
      <c r="F12" s="72">
        <v>10147320.524866302</v>
      </c>
      <c r="G12" s="72">
        <v>9589861.6363526825</v>
      </c>
      <c r="H12" s="72">
        <v>9766123.3960632645</v>
      </c>
      <c r="I12" s="72">
        <v>10107976.953481562</v>
      </c>
      <c r="J12" s="70">
        <v>38409000</v>
      </c>
      <c r="K12" s="70">
        <v>9469000</v>
      </c>
      <c r="L12" s="70">
        <v>9179000</v>
      </c>
      <c r="M12" s="70">
        <v>9789000</v>
      </c>
      <c r="N12" s="70">
        <v>9972000</v>
      </c>
    </row>
    <row r="13" spans="1:14" ht="13.5" x14ac:dyDescent="0.25">
      <c r="A13" s="19" t="s">
        <v>86</v>
      </c>
      <c r="D13" s="147" t="s">
        <v>158</v>
      </c>
      <c r="E13" s="73">
        <v>-26788813.373663757</v>
      </c>
      <c r="F13" s="73">
        <v>-6879605.5916127991</v>
      </c>
      <c r="G13" s="73">
        <v>-6516194.0528923599</v>
      </c>
      <c r="H13" s="73">
        <v>-6480137.7850821353</v>
      </c>
      <c r="I13" s="73">
        <v>-6912875.9440764571</v>
      </c>
      <c r="J13" s="71">
        <v>-25968000</v>
      </c>
      <c r="K13" s="71">
        <v>-6864000</v>
      </c>
      <c r="L13" s="71">
        <v>-6383000</v>
      </c>
      <c r="M13" s="71">
        <v>-6251000</v>
      </c>
      <c r="N13" s="71">
        <v>-6470000</v>
      </c>
    </row>
    <row r="14" spans="1:14" ht="13.5" x14ac:dyDescent="0.25">
      <c r="A14" s="19" t="s">
        <v>78</v>
      </c>
      <c r="D14" s="146" t="s">
        <v>159</v>
      </c>
      <c r="E14" s="72">
        <v>12822469.13710006</v>
      </c>
      <c r="F14" s="72">
        <v>3267714.9332535025</v>
      </c>
      <c r="G14" s="72">
        <v>3073667.5834603226</v>
      </c>
      <c r="H14" s="72">
        <v>3285985.6109811291</v>
      </c>
      <c r="I14" s="72">
        <v>3195101.0094051054</v>
      </c>
      <c r="J14" s="70">
        <v>12441000</v>
      </c>
      <c r="K14" s="70">
        <v>2605000</v>
      </c>
      <c r="L14" s="70">
        <v>2796000</v>
      </c>
      <c r="M14" s="70">
        <v>3538000</v>
      </c>
      <c r="N14" s="70">
        <v>3502000</v>
      </c>
    </row>
    <row r="15" spans="1:14" ht="13.5" x14ac:dyDescent="0.25">
      <c r="A15" s="19" t="s">
        <v>87</v>
      </c>
      <c r="D15" s="147" t="s">
        <v>160</v>
      </c>
      <c r="E15" s="73">
        <v>-3824768.1416789</v>
      </c>
      <c r="F15" s="73">
        <v>-1011746.5699251443</v>
      </c>
      <c r="G15" s="73">
        <v>-772382.38803652627</v>
      </c>
      <c r="H15" s="73">
        <v>-895374.01928351319</v>
      </c>
      <c r="I15" s="73">
        <v>-1145265.1644337163</v>
      </c>
      <c r="J15" s="71">
        <v>-3801000</v>
      </c>
      <c r="K15" s="71">
        <v>-1016000</v>
      </c>
      <c r="L15" s="71">
        <v>-830000</v>
      </c>
      <c r="M15" s="71">
        <v>-1044000</v>
      </c>
      <c r="N15" s="71">
        <v>-911000</v>
      </c>
    </row>
    <row r="16" spans="1:14" ht="13.5" x14ac:dyDescent="0.25">
      <c r="A16" s="137" t="s">
        <v>124</v>
      </c>
      <c r="D16" s="148" t="e">
        <f>#REF!</f>
        <v>#REF!</v>
      </c>
      <c r="E16" s="73">
        <v>-6000000</v>
      </c>
      <c r="F16" s="73">
        <v>-49999.999999999534</v>
      </c>
      <c r="G16" s="73">
        <v>-4.6566128730773926E-10</v>
      </c>
      <c r="H16" s="73">
        <v>-5950000</v>
      </c>
      <c r="I16" s="73">
        <v>0</v>
      </c>
      <c r="J16" s="71">
        <v>-798000</v>
      </c>
      <c r="K16" s="71">
        <v>-798000</v>
      </c>
      <c r="L16" s="73">
        <v>0</v>
      </c>
      <c r="M16" s="73">
        <v>0</v>
      </c>
      <c r="N16" s="73">
        <v>0</v>
      </c>
    </row>
    <row r="17" spans="1:14" ht="13.5" x14ac:dyDescent="0.25">
      <c r="A17" s="19" t="s">
        <v>79</v>
      </c>
      <c r="D17" s="146" t="s">
        <v>161</v>
      </c>
      <c r="E17" s="91">
        <v>2997700.99542116</v>
      </c>
      <c r="F17" s="91">
        <v>2205968.3633283586</v>
      </c>
      <c r="G17" s="91">
        <v>2301285.1954237958</v>
      </c>
      <c r="H17" s="91">
        <v>-3559388.4083023844</v>
      </c>
      <c r="I17" s="91">
        <v>2049835.844971389</v>
      </c>
      <c r="J17" s="77">
        <v>7842000</v>
      </c>
      <c r="K17" s="77">
        <v>791000</v>
      </c>
      <c r="L17" s="77">
        <v>1966000</v>
      </c>
      <c r="M17" s="77">
        <v>2494000</v>
      </c>
      <c r="N17" s="77">
        <v>2591000</v>
      </c>
    </row>
    <row r="18" spans="1:14" s="18" customFormat="1" ht="13.5" x14ac:dyDescent="0.25">
      <c r="A18" s="19" t="s">
        <v>80</v>
      </c>
      <c r="D18" s="147" t="s">
        <v>162</v>
      </c>
      <c r="E18" s="99">
        <v>382520.13599806774</v>
      </c>
      <c r="F18" s="99">
        <v>78519.979099876204</v>
      </c>
      <c r="G18" s="99">
        <v>88281.913244820491</v>
      </c>
      <c r="H18" s="99">
        <v>116735.78594498146</v>
      </c>
      <c r="I18" s="99">
        <v>98982.457708389615</v>
      </c>
      <c r="J18" s="95">
        <v>361000</v>
      </c>
      <c r="K18" s="95">
        <v>78000</v>
      </c>
      <c r="L18" s="95">
        <v>141000</v>
      </c>
      <c r="M18" s="95">
        <v>107000</v>
      </c>
      <c r="N18" s="95">
        <v>35000</v>
      </c>
    </row>
    <row r="19" spans="1:14" ht="13.5" x14ac:dyDescent="0.25">
      <c r="A19" s="19" t="s">
        <v>81</v>
      </c>
      <c r="D19" s="149" t="s">
        <v>163</v>
      </c>
      <c r="E19" s="92">
        <v>-191426.88931104087</v>
      </c>
      <c r="F19" s="92">
        <v>-267872.88947104046</v>
      </c>
      <c r="G19" s="92">
        <v>67922.83907692098</v>
      </c>
      <c r="H19" s="92">
        <v>15535.160933156796</v>
      </c>
      <c r="I19" s="92">
        <v>-7011.9998500782185</v>
      </c>
      <c r="J19" s="78">
        <v>36000</v>
      </c>
      <c r="K19" s="78">
        <v>-108000</v>
      </c>
      <c r="L19" s="78">
        <v>13000</v>
      </c>
      <c r="M19" s="78">
        <v>112000</v>
      </c>
      <c r="N19" s="78">
        <v>19000</v>
      </c>
    </row>
    <row r="20" spans="1:14" ht="13.5" x14ac:dyDescent="0.25">
      <c r="A20" s="19" t="s">
        <v>82</v>
      </c>
      <c r="D20" s="150" t="s">
        <v>164</v>
      </c>
      <c r="E20" s="93">
        <v>3188794.2421081867</v>
      </c>
      <c r="F20" s="115">
        <v>2016615.4529571943</v>
      </c>
      <c r="G20" s="115">
        <v>2457489.9477455374</v>
      </c>
      <c r="H20" s="115">
        <v>-3427117.461424246</v>
      </c>
      <c r="I20" s="93">
        <v>2141806.3028297005</v>
      </c>
      <c r="J20" s="79">
        <v>8239000</v>
      </c>
      <c r="K20" s="79">
        <v>761000</v>
      </c>
      <c r="L20" s="79">
        <v>2120000</v>
      </c>
      <c r="M20" s="79">
        <v>2713000</v>
      </c>
      <c r="N20" s="79">
        <v>2645000</v>
      </c>
    </row>
    <row r="21" spans="1:14" ht="13.5" x14ac:dyDescent="0.25">
      <c r="A21" s="19" t="s">
        <v>88</v>
      </c>
      <c r="D21" s="149" t="s">
        <v>165</v>
      </c>
      <c r="E21" s="140">
        <v>-2642000</v>
      </c>
      <c r="F21" s="122">
        <v>-513000.00000000023</v>
      </c>
      <c r="G21" s="122">
        <v>-705000.00000000023</v>
      </c>
      <c r="H21" s="140">
        <v>-621000</v>
      </c>
      <c r="I21" s="80">
        <v>-802999.99999999977</v>
      </c>
      <c r="J21" s="80">
        <v>-2742000</v>
      </c>
      <c r="K21" s="80">
        <v>-550000</v>
      </c>
      <c r="L21" s="80">
        <v>-607000</v>
      </c>
      <c r="M21" s="80">
        <v>-757000</v>
      </c>
      <c r="N21" s="80">
        <v>-828000</v>
      </c>
    </row>
    <row r="22" spans="1:14" ht="13.5" x14ac:dyDescent="0.25">
      <c r="A22" s="19"/>
      <c r="D22" s="149" t="s">
        <v>166</v>
      </c>
      <c r="E22" s="116">
        <f t="shared" ref="E22:N22" si="0">-E31</f>
        <v>-350000</v>
      </c>
      <c r="F22" s="116">
        <f t="shared" si="0"/>
        <v>-77000.000000000029</v>
      </c>
      <c r="G22" s="116">
        <f t="shared" si="0"/>
        <v>-101000.00000000001</v>
      </c>
      <c r="H22" s="80">
        <f t="shared" si="0"/>
        <v>-96000.000000000015</v>
      </c>
      <c r="I22" s="80">
        <f t="shared" si="0"/>
        <v>-75999.999999999971</v>
      </c>
      <c r="J22" s="80">
        <f t="shared" si="0"/>
        <v>-679000</v>
      </c>
      <c r="K22" s="80">
        <f t="shared" si="0"/>
        <v>-101000</v>
      </c>
      <c r="L22" s="80">
        <f t="shared" si="0"/>
        <v>-155000</v>
      </c>
      <c r="M22" s="80">
        <f t="shared" si="0"/>
        <v>-191000</v>
      </c>
      <c r="N22" s="80">
        <f t="shared" si="0"/>
        <v>-232000</v>
      </c>
    </row>
    <row r="23" spans="1:14" ht="13.5" x14ac:dyDescent="0.25">
      <c r="A23" s="19" t="s">
        <v>84</v>
      </c>
      <c r="D23" s="150" t="s">
        <v>167</v>
      </c>
      <c r="E23" s="93">
        <f>E20+E21+E22</f>
        <v>196794.24210818671</v>
      </c>
      <c r="F23" s="115">
        <v>1426615.4529571941</v>
      </c>
      <c r="G23" s="115">
        <v>1651489.9477455372</v>
      </c>
      <c r="H23" s="93">
        <v>-4144117.461424246</v>
      </c>
      <c r="I23" s="79">
        <v>1262806.3028297008</v>
      </c>
      <c r="J23" s="79">
        <v>4818000</v>
      </c>
      <c r="K23" s="79">
        <v>110000</v>
      </c>
      <c r="L23" s="79">
        <v>1358000</v>
      </c>
      <c r="M23" s="79">
        <v>1765000</v>
      </c>
      <c r="N23" s="79">
        <v>1585000</v>
      </c>
    </row>
    <row r="24" spans="1:14" s="4" customFormat="1" ht="6" customHeight="1" thickBot="1" x14ac:dyDescent="0.3">
      <c r="A24" s="19"/>
      <c r="D24" s="117"/>
      <c r="E24" s="118"/>
      <c r="F24" s="118"/>
      <c r="G24" s="118"/>
      <c r="H24" s="118"/>
      <c r="I24" s="118"/>
      <c r="J24" s="118"/>
      <c r="K24" s="118"/>
      <c r="L24" s="118"/>
      <c r="M24" s="118"/>
      <c r="N24" s="118"/>
    </row>
    <row r="25" spans="1:14" ht="14.25" thickBot="1" x14ac:dyDescent="0.3">
      <c r="A25" s="21" t="s">
        <v>83</v>
      </c>
      <c r="D25" s="151" t="s">
        <v>168</v>
      </c>
      <c r="E25" s="119">
        <v>0.67629250242993943</v>
      </c>
      <c r="F25" s="119">
        <v>0.67797263078012837</v>
      </c>
      <c r="G25" s="119">
        <v>0.67948780701810707</v>
      </c>
      <c r="H25" s="119">
        <v>0.66353224532205746</v>
      </c>
      <c r="I25" s="119">
        <v>0.68390301797190045</v>
      </c>
      <c r="J25" s="120">
        <v>0.67609154104506752</v>
      </c>
      <c r="K25" s="120">
        <v>0.72489175203294964</v>
      </c>
      <c r="L25" s="120">
        <v>0.69539165486436427</v>
      </c>
      <c r="M25" s="120">
        <v>0.63857390949024417</v>
      </c>
      <c r="N25" s="120">
        <v>0.64881668672282389</v>
      </c>
    </row>
    <row r="26" spans="1:14" x14ac:dyDescent="0.2">
      <c r="A26" s="21"/>
    </row>
    <row r="31" spans="1:14" ht="13.5" hidden="1" outlineLevel="1" x14ac:dyDescent="0.25">
      <c r="A31" s="19" t="s">
        <v>89</v>
      </c>
      <c r="D31" s="13"/>
      <c r="E31" s="124">
        <v>350000</v>
      </c>
      <c r="F31" s="123">
        <v>77000.000000000029</v>
      </c>
      <c r="G31" s="123">
        <v>101000.00000000001</v>
      </c>
      <c r="H31" s="80">
        <v>96000.000000000015</v>
      </c>
      <c r="I31" s="80">
        <v>75999.999999999971</v>
      </c>
      <c r="J31" s="80">
        <v>679000</v>
      </c>
      <c r="K31" s="80">
        <v>101000</v>
      </c>
      <c r="L31" s="80">
        <v>155000</v>
      </c>
      <c r="M31" s="80">
        <v>191000</v>
      </c>
      <c r="N31" s="80">
        <v>232000</v>
      </c>
    </row>
    <row r="32" spans="1:14" collapsed="1" x14ac:dyDescent="0.2"/>
  </sheetData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32"/>
  <sheetViews>
    <sheetView showGridLines="0" topLeftCell="C9" zoomScale="130" zoomScaleNormal="100" workbookViewId="0">
      <selection activeCell="D43" sqref="D43"/>
    </sheetView>
  </sheetViews>
  <sheetFormatPr baseColWidth="10" defaultColWidth="12" defaultRowHeight="12" outlineLevelRow="1" outlineLevelCol="1" x14ac:dyDescent="0.2"/>
  <cols>
    <col min="1" max="1" width="58.6640625" style="1" hidden="1" customWidth="1" outlineLevel="1"/>
    <col min="2" max="2" width="6" style="1" hidden="1" customWidth="1" outlineLevel="1"/>
    <col min="3" max="3" width="12" style="1" collapsed="1"/>
    <col min="4" max="4" width="32.83203125" style="1" bestFit="1" customWidth="1"/>
    <col min="5" max="9" width="11.33203125" style="1" customWidth="1"/>
    <col min="10" max="14" width="11.33203125" style="1" hidden="1" customWidth="1" outlineLevel="1"/>
    <col min="15" max="15" width="12" collapsed="1"/>
    <col min="16" max="21" width="11.5" customWidth="1"/>
    <col min="22" max="16384" width="12" style="1"/>
  </cols>
  <sheetData>
    <row r="1" spans="1:15" customFormat="1" hidden="1" outlineLevel="1" x14ac:dyDescent="0.2">
      <c r="A1" s="19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customFormat="1" hidden="1" outlineLevel="1" x14ac:dyDescent="0.2">
      <c r="A2" s="19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customFormat="1" hidden="1" outlineLevel="1" x14ac:dyDescent="0.2">
      <c r="A3" s="20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customFormat="1" hidden="1" outlineLevel="1" x14ac:dyDescent="0.2">
      <c r="A4" s="20"/>
      <c r="B4" s="1"/>
      <c r="C4" s="1"/>
      <c r="D4" s="1"/>
      <c r="E4" s="1" t="s">
        <v>247</v>
      </c>
      <c r="F4" s="1" t="s">
        <v>247</v>
      </c>
      <c r="G4" s="1" t="s">
        <v>247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</row>
    <row r="5" spans="1:15" customFormat="1" hidden="1" outlineLevel="1" x14ac:dyDescent="0.2">
      <c r="A5" s="1"/>
      <c r="B5" s="1"/>
      <c r="C5" s="1"/>
      <c r="D5" s="1"/>
      <c r="E5" s="155" t="s">
        <v>90</v>
      </c>
      <c r="F5" s="155" t="s">
        <v>90</v>
      </c>
      <c r="G5" s="155" t="s">
        <v>90</v>
      </c>
      <c r="H5" s="155" t="s">
        <v>90</v>
      </c>
      <c r="I5" s="155" t="s">
        <v>90</v>
      </c>
      <c r="J5" s="22" t="s">
        <v>90</v>
      </c>
      <c r="K5" s="22" t="s">
        <v>90</v>
      </c>
      <c r="L5" s="22" t="s">
        <v>90</v>
      </c>
      <c r="M5" s="22" t="s">
        <v>90</v>
      </c>
      <c r="N5" s="22" t="s">
        <v>90</v>
      </c>
    </row>
    <row r="6" spans="1:15" hidden="1" outlineLevel="1" x14ac:dyDescent="0.2">
      <c r="A6" s="20"/>
      <c r="E6" s="23" t="e">
        <f>#REF!</f>
        <v>#REF!</v>
      </c>
      <c r="F6" s="125" t="s">
        <v>21</v>
      </c>
      <c r="G6" s="125" t="s">
        <v>8</v>
      </c>
      <c r="H6" s="23" t="s">
        <v>58</v>
      </c>
      <c r="I6" s="23" t="s">
        <v>59</v>
      </c>
      <c r="J6" s="23" t="e">
        <f>#REF!</f>
        <v>#REF!</v>
      </c>
      <c r="K6" s="23" t="s">
        <v>21</v>
      </c>
      <c r="L6" s="23" t="s">
        <v>8</v>
      </c>
      <c r="M6" s="23" t="s">
        <v>58</v>
      </c>
      <c r="N6" s="23" t="s">
        <v>59</v>
      </c>
    </row>
    <row r="7" spans="1:15" hidden="1" outlineLevel="1" x14ac:dyDescent="0.2">
      <c r="E7" s="23" t="s">
        <v>74</v>
      </c>
      <c r="F7" s="125" t="s">
        <v>75</v>
      </c>
      <c r="G7" s="125" t="s">
        <v>75</v>
      </c>
      <c r="H7" s="23" t="s">
        <v>75</v>
      </c>
      <c r="I7" s="23" t="s">
        <v>75</v>
      </c>
      <c r="J7" s="23" t="s">
        <v>74</v>
      </c>
      <c r="K7" s="23" t="s">
        <v>75</v>
      </c>
      <c r="L7" s="23" t="s">
        <v>75</v>
      </c>
      <c r="M7" s="23" t="s">
        <v>75</v>
      </c>
      <c r="N7" s="23" t="s">
        <v>75</v>
      </c>
    </row>
    <row r="8" spans="1:15" hidden="1" outlineLevel="1" x14ac:dyDescent="0.2">
      <c r="A8" s="23"/>
      <c r="E8" s="125" t="e">
        <f>#REF!</f>
        <v>#REF!</v>
      </c>
      <c r="F8" s="125" t="e">
        <f>#REF!</f>
        <v>#REF!</v>
      </c>
      <c r="G8" s="125" t="e">
        <f>#REF!</f>
        <v>#REF!</v>
      </c>
      <c r="H8" s="125" t="e">
        <f>#REF!</f>
        <v>#REF!</v>
      </c>
      <c r="I8" s="125" t="e">
        <f>#REF!</f>
        <v>#REF!</v>
      </c>
      <c r="J8" s="23" t="e">
        <f>#REF!</f>
        <v>#REF!</v>
      </c>
      <c r="K8" s="23" t="e">
        <f>#REF!</f>
        <v>#REF!</v>
      </c>
      <c r="L8" s="23" t="e">
        <f>#REF!</f>
        <v>#REF!</v>
      </c>
      <c r="M8" s="23" t="e">
        <f>#REF!</f>
        <v>#REF!</v>
      </c>
      <c r="N8" s="23" t="e">
        <f>#REF!</f>
        <v>#REF!</v>
      </c>
    </row>
    <row r="9" spans="1:15" collapsed="1" x14ac:dyDescent="0.2">
      <c r="A9" s="23"/>
    </row>
    <row r="10" spans="1:15" ht="13.5" x14ac:dyDescent="0.25">
      <c r="A10" s="125"/>
      <c r="D10" s="144" t="str">
        <f>"€m "</f>
        <v xml:space="preserve">€m </v>
      </c>
      <c r="E10" s="74">
        <f>2014</f>
        <v>2014</v>
      </c>
      <c r="F10" s="74" t="s">
        <v>148</v>
      </c>
      <c r="G10" s="74" t="s">
        <v>149</v>
      </c>
      <c r="H10" s="74" t="s">
        <v>150</v>
      </c>
      <c r="I10" s="74" t="s">
        <v>151</v>
      </c>
      <c r="J10" s="74">
        <f>2013</f>
        <v>2013</v>
      </c>
      <c r="K10" s="74" t="s">
        <v>152</v>
      </c>
      <c r="L10" s="74" t="s">
        <v>153</v>
      </c>
      <c r="M10" s="74" t="s">
        <v>154</v>
      </c>
      <c r="N10" s="74" t="s">
        <v>155</v>
      </c>
    </row>
    <row r="11" spans="1:15" ht="14.25" customHeight="1" x14ac:dyDescent="0.25">
      <c r="D11" s="145" t="s">
        <v>156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t="13.5" x14ac:dyDescent="0.25">
      <c r="A12" s="19" t="s">
        <v>85</v>
      </c>
      <c r="D12" s="146" t="s">
        <v>157</v>
      </c>
      <c r="E12" s="72">
        <v>39168000</v>
      </c>
      <c r="F12" s="72">
        <v>10150000</v>
      </c>
      <c r="G12" s="72">
        <v>9537000</v>
      </c>
      <c r="H12" s="72">
        <v>9568000</v>
      </c>
      <c r="I12" s="72">
        <v>9913000</v>
      </c>
      <c r="J12" s="70">
        <v>38409000</v>
      </c>
      <c r="K12" s="70">
        <v>9469000</v>
      </c>
      <c r="L12" s="70">
        <v>9179000</v>
      </c>
      <c r="M12" s="70">
        <v>9789000</v>
      </c>
      <c r="N12" s="70">
        <v>9972000</v>
      </c>
      <c r="O12" s="156">
        <f>'Histo-Groupe pro forma'!E12-'Histo-Groupe '!E12</f>
        <v>443282.51076381654</v>
      </c>
    </row>
    <row r="13" spans="1:15" ht="13.5" x14ac:dyDescent="0.25">
      <c r="A13" s="19" t="s">
        <v>86</v>
      </c>
      <c r="D13" s="147" t="s">
        <v>158</v>
      </c>
      <c r="E13" s="73">
        <v>-26526000</v>
      </c>
      <c r="F13" s="73">
        <v>-7004000</v>
      </c>
      <c r="G13" s="73">
        <v>-6623000</v>
      </c>
      <c r="H13" s="73">
        <v>-6517000</v>
      </c>
      <c r="I13" s="73">
        <v>-6382000</v>
      </c>
      <c r="J13" s="71">
        <v>-25968000</v>
      </c>
      <c r="K13" s="71">
        <v>-6864000</v>
      </c>
      <c r="L13" s="71">
        <v>-6383000</v>
      </c>
      <c r="M13" s="71">
        <v>-6251000</v>
      </c>
      <c r="N13" s="71">
        <v>-6470000</v>
      </c>
      <c r="O13" s="156">
        <f>'Histo-Groupe pro forma'!E13-'Histo-Groupe '!E13</f>
        <v>-262813.373663757</v>
      </c>
    </row>
    <row r="14" spans="1:15" ht="13.5" x14ac:dyDescent="0.25">
      <c r="A14" s="19" t="s">
        <v>78</v>
      </c>
      <c r="D14" s="146" t="s">
        <v>159</v>
      </c>
      <c r="E14" s="72">
        <v>12642000</v>
      </c>
      <c r="F14" s="72">
        <v>3146000</v>
      </c>
      <c r="G14" s="72">
        <v>2914000</v>
      </c>
      <c r="H14" s="72">
        <v>3051000</v>
      </c>
      <c r="I14" s="72">
        <v>3531000</v>
      </c>
      <c r="J14" s="70">
        <v>12441000</v>
      </c>
      <c r="K14" s="70">
        <v>2605000</v>
      </c>
      <c r="L14" s="70">
        <v>2796000</v>
      </c>
      <c r="M14" s="70">
        <v>3538000</v>
      </c>
      <c r="N14" s="70">
        <v>3502000</v>
      </c>
      <c r="O14" s="156">
        <f>'Histo-Groupe pro forma'!E14-'Histo-Groupe '!E14</f>
        <v>180469.13710005954</v>
      </c>
    </row>
    <row r="15" spans="1:15" ht="13.5" x14ac:dyDescent="0.25">
      <c r="A15" s="19" t="s">
        <v>87</v>
      </c>
      <c r="D15" s="147" t="s">
        <v>160</v>
      </c>
      <c r="E15" s="73">
        <v>-3705000</v>
      </c>
      <c r="F15" s="73">
        <v>-1012000</v>
      </c>
      <c r="G15" s="73">
        <v>-754000</v>
      </c>
      <c r="H15" s="73">
        <v>-855000</v>
      </c>
      <c r="I15" s="73">
        <v>-1084000</v>
      </c>
      <c r="J15" s="71">
        <v>-3801000</v>
      </c>
      <c r="K15" s="71">
        <v>-1016000</v>
      </c>
      <c r="L15" s="71">
        <v>-830000</v>
      </c>
      <c r="M15" s="71">
        <v>-1044000</v>
      </c>
      <c r="N15" s="71">
        <v>-911000</v>
      </c>
      <c r="O15" s="156">
        <f>'Histo-Groupe pro forma'!E15-'Histo-Groupe '!E15</f>
        <v>-119768.14167889999</v>
      </c>
    </row>
    <row r="16" spans="1:15" ht="13.5" x14ac:dyDescent="0.25">
      <c r="A16" s="137" t="s">
        <v>124</v>
      </c>
      <c r="D16" s="148" t="e">
        <f>#REF!</f>
        <v>#REF!</v>
      </c>
      <c r="E16" s="73">
        <v>-6000000</v>
      </c>
      <c r="F16" s="73">
        <v>-50000</v>
      </c>
      <c r="G16" s="73">
        <v>0</v>
      </c>
      <c r="H16" s="73">
        <v>-5950000</v>
      </c>
      <c r="I16" s="73">
        <v>0</v>
      </c>
      <c r="J16" s="71">
        <v>-798000</v>
      </c>
      <c r="K16" s="71">
        <v>-798000</v>
      </c>
      <c r="L16" s="73">
        <v>0</v>
      </c>
      <c r="M16" s="73">
        <v>0</v>
      </c>
      <c r="N16" s="73">
        <v>0</v>
      </c>
      <c r="O16" s="156">
        <f>'Histo-Groupe pro forma'!E16-'Histo-Groupe '!E16</f>
        <v>0</v>
      </c>
    </row>
    <row r="17" spans="1:15" ht="13.5" x14ac:dyDescent="0.25">
      <c r="A17" s="19" t="s">
        <v>79</v>
      </c>
      <c r="D17" s="146" t="s">
        <v>161</v>
      </c>
      <c r="E17" s="91">
        <v>2937000</v>
      </c>
      <c r="F17" s="91">
        <v>2084000</v>
      </c>
      <c r="G17" s="91">
        <v>2160000</v>
      </c>
      <c r="H17" s="91">
        <v>-3754000</v>
      </c>
      <c r="I17" s="91">
        <v>2447000</v>
      </c>
      <c r="J17" s="77">
        <v>7842000</v>
      </c>
      <c r="K17" s="77">
        <v>791000</v>
      </c>
      <c r="L17" s="77">
        <v>1966000</v>
      </c>
      <c r="M17" s="77">
        <v>2494000</v>
      </c>
      <c r="N17" s="77">
        <v>2591000</v>
      </c>
      <c r="O17" s="156">
        <f>'Histo-Groupe pro forma'!E17-'Histo-Groupe '!E17</f>
        <v>60700.995421160012</v>
      </c>
    </row>
    <row r="18" spans="1:15" s="18" customFormat="1" ht="13.5" x14ac:dyDescent="0.25">
      <c r="A18" s="19" t="s">
        <v>80</v>
      </c>
      <c r="D18" s="147" t="s">
        <v>162</v>
      </c>
      <c r="E18" s="99">
        <v>408000</v>
      </c>
      <c r="F18" s="99">
        <v>78000</v>
      </c>
      <c r="G18" s="99">
        <v>85000</v>
      </c>
      <c r="H18" s="99">
        <v>138000</v>
      </c>
      <c r="I18" s="99">
        <v>107000</v>
      </c>
      <c r="J18" s="95">
        <v>361000</v>
      </c>
      <c r="K18" s="95">
        <v>78000</v>
      </c>
      <c r="L18" s="95">
        <v>141000</v>
      </c>
      <c r="M18" s="95">
        <v>107000</v>
      </c>
      <c r="N18" s="95">
        <v>35000</v>
      </c>
      <c r="O18" s="156">
        <f>'Histo-Groupe pro forma'!E18-'Histo-Groupe '!E18</f>
        <v>-25479.864001932263</v>
      </c>
    </row>
    <row r="19" spans="1:15" ht="13.5" x14ac:dyDescent="0.25">
      <c r="A19" s="19" t="s">
        <v>81</v>
      </c>
      <c r="D19" s="149" t="s">
        <v>163</v>
      </c>
      <c r="E19" s="92">
        <v>-196000</v>
      </c>
      <c r="F19" s="92">
        <v>-268000</v>
      </c>
      <c r="G19" s="92">
        <v>63000</v>
      </c>
      <c r="H19" s="92">
        <v>16000</v>
      </c>
      <c r="I19" s="92">
        <v>-7000</v>
      </c>
      <c r="J19" s="78">
        <v>36000</v>
      </c>
      <c r="K19" s="78">
        <v>-108000</v>
      </c>
      <c r="L19" s="78">
        <v>13000</v>
      </c>
      <c r="M19" s="78">
        <v>112000</v>
      </c>
      <c r="N19" s="78">
        <v>19000</v>
      </c>
      <c r="O19" s="156">
        <f>'Histo-Groupe pro forma'!E19-'Histo-Groupe '!E19</f>
        <v>4573.1106889591319</v>
      </c>
    </row>
    <row r="20" spans="1:15" ht="13.5" x14ac:dyDescent="0.25">
      <c r="A20" s="19" t="s">
        <v>82</v>
      </c>
      <c r="D20" s="150" t="s">
        <v>164</v>
      </c>
      <c r="E20" s="93">
        <v>3149000</v>
      </c>
      <c r="F20" s="115">
        <v>1894000</v>
      </c>
      <c r="G20" s="115">
        <v>2308000</v>
      </c>
      <c r="H20" s="115">
        <v>-3600000</v>
      </c>
      <c r="I20" s="93">
        <v>2547000</v>
      </c>
      <c r="J20" s="79">
        <v>8239000</v>
      </c>
      <c r="K20" s="79">
        <v>761000</v>
      </c>
      <c r="L20" s="79">
        <v>2120000</v>
      </c>
      <c r="M20" s="79">
        <v>2713000</v>
      </c>
      <c r="N20" s="79">
        <v>2645000</v>
      </c>
      <c r="O20" s="156">
        <f>'Histo-Groupe pro forma'!E20-'Histo-Groupe '!E20</f>
        <v>39794.242108186707</v>
      </c>
    </row>
    <row r="21" spans="1:15" ht="13.5" x14ac:dyDescent="0.25">
      <c r="A21" s="19" t="s">
        <v>88</v>
      </c>
      <c r="D21" s="149" t="s">
        <v>165</v>
      </c>
      <c r="E21" s="140">
        <v>-2642000</v>
      </c>
      <c r="F21" s="122">
        <v>-513000</v>
      </c>
      <c r="G21" s="122">
        <v>-705000</v>
      </c>
      <c r="H21" s="140">
        <v>-621000</v>
      </c>
      <c r="I21" s="80">
        <v>-803000</v>
      </c>
      <c r="J21" s="80">
        <v>-2742000</v>
      </c>
      <c r="K21" s="80">
        <v>-550000</v>
      </c>
      <c r="L21" s="80">
        <v>-607000</v>
      </c>
      <c r="M21" s="80">
        <v>-757000</v>
      </c>
      <c r="N21" s="80">
        <v>-828000</v>
      </c>
      <c r="O21" s="156">
        <f>'Histo-Groupe pro forma'!E21-'Histo-Groupe '!E21</f>
        <v>0</v>
      </c>
    </row>
    <row r="22" spans="1:15" ht="13.5" x14ac:dyDescent="0.25">
      <c r="A22" s="19"/>
      <c r="D22" s="149" t="s">
        <v>166</v>
      </c>
      <c r="E22" s="116">
        <f t="shared" ref="E22:N22" si="0">-E31</f>
        <v>-350000</v>
      </c>
      <c r="F22" s="116">
        <f t="shared" si="0"/>
        <v>-77000</v>
      </c>
      <c r="G22" s="116">
        <f t="shared" si="0"/>
        <v>-101000</v>
      </c>
      <c r="H22" s="80">
        <f t="shared" si="0"/>
        <v>-96000</v>
      </c>
      <c r="I22" s="80">
        <f t="shared" si="0"/>
        <v>-76000</v>
      </c>
      <c r="J22" s="80">
        <f t="shared" si="0"/>
        <v>-679000</v>
      </c>
      <c r="K22" s="80">
        <f t="shared" si="0"/>
        <v>-101000</v>
      </c>
      <c r="L22" s="80">
        <f t="shared" si="0"/>
        <v>-155000</v>
      </c>
      <c r="M22" s="80">
        <f t="shared" si="0"/>
        <v>-191000</v>
      </c>
      <c r="N22" s="80">
        <f t="shared" si="0"/>
        <v>-232000</v>
      </c>
      <c r="O22" s="156">
        <f>'Histo-Groupe pro forma'!E22-'Histo-Groupe '!E22</f>
        <v>0</v>
      </c>
    </row>
    <row r="23" spans="1:15" ht="13.5" x14ac:dyDescent="0.25">
      <c r="A23" s="19" t="s">
        <v>84</v>
      </c>
      <c r="D23" s="150" t="s">
        <v>167</v>
      </c>
      <c r="E23" s="93">
        <f>E20+E21+E22</f>
        <v>157000</v>
      </c>
      <c r="F23" s="115">
        <v>1304000</v>
      </c>
      <c r="G23" s="115">
        <v>1502000</v>
      </c>
      <c r="H23" s="93">
        <v>-4317000</v>
      </c>
      <c r="I23" s="79">
        <v>1668000</v>
      </c>
      <c r="J23" s="79">
        <v>4818000</v>
      </c>
      <c r="K23" s="79">
        <v>110000</v>
      </c>
      <c r="L23" s="79">
        <v>1358000</v>
      </c>
      <c r="M23" s="79">
        <v>1765000</v>
      </c>
      <c r="N23" s="79">
        <v>1585000</v>
      </c>
      <c r="O23" s="156">
        <f>'Histo-Groupe pro forma'!E23-'Histo-Groupe '!E23</f>
        <v>39794.242108186707</v>
      </c>
    </row>
    <row r="24" spans="1:15" s="4" customFormat="1" ht="6" customHeight="1" thickBot="1" x14ac:dyDescent="0.3">
      <c r="A24" s="19"/>
      <c r="D24" s="117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56">
        <f>'Histo-Groupe pro forma'!E24-'Histo-Groupe '!E24</f>
        <v>0</v>
      </c>
    </row>
    <row r="25" spans="1:15" ht="14.25" thickBot="1" x14ac:dyDescent="0.3">
      <c r="A25" s="21" t="s">
        <v>83</v>
      </c>
      <c r="D25" s="151" t="s">
        <v>168</v>
      </c>
      <c r="E25" s="119">
        <v>0.67723651960784315</v>
      </c>
      <c r="F25" s="119">
        <v>0.69004926108374387</v>
      </c>
      <c r="G25" s="119">
        <v>0.69445318234245568</v>
      </c>
      <c r="H25" s="119">
        <v>0.6811245819397993</v>
      </c>
      <c r="I25" s="119">
        <v>0.64380106930293557</v>
      </c>
      <c r="J25" s="120">
        <v>0.67609154104506752</v>
      </c>
      <c r="K25" s="120">
        <v>0.72489175203294964</v>
      </c>
      <c r="L25" s="120">
        <v>0.69539165486436427</v>
      </c>
      <c r="M25" s="120">
        <v>0.63857390949024417</v>
      </c>
      <c r="N25" s="120">
        <v>0.64881668672282389</v>
      </c>
      <c r="O25" s="156">
        <f>'Histo-Groupe pro forma'!E25-'Histo-Groupe '!E25</f>
        <v>-9.4401717790371098E-4</v>
      </c>
    </row>
    <row r="26" spans="1:15" x14ac:dyDescent="0.2">
      <c r="A26" s="21"/>
    </row>
    <row r="31" spans="1:15" ht="13.5" hidden="1" outlineLevel="1" x14ac:dyDescent="0.25">
      <c r="A31" s="19" t="s">
        <v>89</v>
      </c>
      <c r="D31" s="13"/>
      <c r="E31" s="124">
        <v>350000</v>
      </c>
      <c r="F31" s="123">
        <v>77000</v>
      </c>
      <c r="G31" s="123">
        <v>101000</v>
      </c>
      <c r="H31" s="80">
        <v>96000</v>
      </c>
      <c r="I31" s="80">
        <v>76000</v>
      </c>
      <c r="J31" s="80">
        <v>679000</v>
      </c>
      <c r="K31" s="80">
        <v>101000</v>
      </c>
      <c r="L31" s="80">
        <v>155000</v>
      </c>
      <c r="M31" s="80">
        <v>191000</v>
      </c>
      <c r="N31" s="80">
        <v>232000</v>
      </c>
    </row>
    <row r="32" spans="1:15" collapsed="1" x14ac:dyDescent="0.2"/>
  </sheetData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366"/>
  <sheetViews>
    <sheetView showGridLines="0" topLeftCell="C161" zoomScaleNormal="100" zoomScaleSheetLayoutView="100" workbookViewId="0">
      <selection activeCell="D43" sqref="D43"/>
    </sheetView>
  </sheetViews>
  <sheetFormatPr baseColWidth="10" defaultColWidth="12" defaultRowHeight="13.5" outlineLevelRow="1" outlineLevelCol="1" x14ac:dyDescent="0.25"/>
  <cols>
    <col min="1" max="1" width="60.6640625" style="5" hidden="1" customWidth="1" outlineLevel="1"/>
    <col min="2" max="2" width="39.5" style="101" hidden="1" customWidth="1" outlineLevel="1"/>
    <col min="3" max="3" width="40.33203125" style="5" customWidth="1" collapsed="1"/>
    <col min="4" max="4" width="41.33203125" style="8" customWidth="1"/>
    <col min="5" max="9" width="12.5" style="12" customWidth="1"/>
    <col min="10" max="14" width="12.5" style="12" hidden="1" customWidth="1" outlineLevel="1"/>
    <col min="15" max="15" width="12" collapsed="1"/>
    <col min="16" max="20" width="12.5" style="185" customWidth="1"/>
    <col min="21" max="21" width="11.5" customWidth="1"/>
    <col min="22" max="16384" width="12" style="5"/>
  </cols>
  <sheetData>
    <row r="1" spans="1:20" customFormat="1" hidden="1" outlineLevel="1" x14ac:dyDescent="0.25">
      <c r="A1" s="22" t="s">
        <v>5</v>
      </c>
      <c r="B1" s="100"/>
      <c r="C1" s="63"/>
      <c r="D1" s="8"/>
      <c r="E1" s="12"/>
      <c r="F1" s="12"/>
      <c r="G1" s="12"/>
      <c r="H1" s="12"/>
      <c r="I1" s="12"/>
      <c r="J1" s="12"/>
      <c r="K1" s="12"/>
      <c r="L1" s="12"/>
      <c r="M1" s="12"/>
      <c r="N1" s="12"/>
      <c r="P1" s="185"/>
      <c r="Q1" s="185"/>
      <c r="R1" s="185"/>
      <c r="S1" s="185"/>
      <c r="T1" s="185"/>
    </row>
    <row r="2" spans="1:20" customFormat="1" hidden="1" outlineLevel="1" x14ac:dyDescent="0.25">
      <c r="A2" s="22" t="s">
        <v>6</v>
      </c>
      <c r="B2" s="101"/>
      <c r="C2" s="5"/>
      <c r="D2" s="8"/>
      <c r="E2" s="12"/>
      <c r="F2" s="12"/>
      <c r="G2" s="12"/>
      <c r="H2" s="12"/>
      <c r="I2" s="12"/>
      <c r="J2" s="12"/>
      <c r="K2" s="12"/>
      <c r="L2" s="12"/>
      <c r="M2" s="12"/>
      <c r="N2" s="12"/>
      <c r="P2" s="185"/>
      <c r="Q2" s="185"/>
      <c r="R2" s="185"/>
      <c r="S2" s="185"/>
      <c r="T2" s="185"/>
    </row>
    <row r="3" spans="1:20" customFormat="1" hidden="1" outlineLevel="1" x14ac:dyDescent="0.25">
      <c r="A3" s="22"/>
      <c r="B3" s="101"/>
      <c r="C3" s="5"/>
      <c r="D3" s="8"/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P3" s="186"/>
      <c r="Q3" s="186"/>
      <c r="R3" s="186"/>
      <c r="S3" s="186"/>
      <c r="T3" s="186"/>
    </row>
    <row r="4" spans="1:20" customFormat="1" hidden="1" outlineLevel="1" x14ac:dyDescent="0.25">
      <c r="A4" s="5"/>
      <c r="B4" s="101"/>
      <c r="C4" s="5"/>
      <c r="D4" s="8"/>
      <c r="E4" s="154" t="s">
        <v>73</v>
      </c>
      <c r="F4" s="154" t="s">
        <v>73</v>
      </c>
      <c r="G4" s="154" t="s">
        <v>73</v>
      </c>
      <c r="H4" s="154" t="s">
        <v>73</v>
      </c>
      <c r="I4" s="154" t="s">
        <v>73</v>
      </c>
      <c r="J4" s="22" t="s">
        <v>90</v>
      </c>
      <c r="K4" s="22" t="s">
        <v>90</v>
      </c>
      <c r="L4" s="22" t="s">
        <v>90</v>
      </c>
      <c r="M4" s="22" t="s">
        <v>90</v>
      </c>
      <c r="N4" s="22" t="s">
        <v>90</v>
      </c>
      <c r="P4" s="187"/>
      <c r="Q4" s="187"/>
      <c r="R4" s="187"/>
      <c r="S4" s="187"/>
      <c r="T4" s="187"/>
    </row>
    <row r="5" spans="1:20" hidden="1" outlineLevel="1" x14ac:dyDescent="0.25">
      <c r="A5" s="63"/>
      <c r="E5" s="125" t="s">
        <v>60</v>
      </c>
      <c r="F5" s="125" t="s">
        <v>21</v>
      </c>
      <c r="G5" s="125" t="s">
        <v>8</v>
      </c>
      <c r="H5" s="125" t="s">
        <v>58</v>
      </c>
      <c r="I5" s="125" t="s">
        <v>59</v>
      </c>
      <c r="J5" s="125" t="s">
        <v>60</v>
      </c>
      <c r="K5" s="125" t="s">
        <v>21</v>
      </c>
      <c r="L5" s="125" t="s">
        <v>8</v>
      </c>
      <c r="M5" s="125" t="s">
        <v>58</v>
      </c>
      <c r="N5" s="125" t="s">
        <v>59</v>
      </c>
      <c r="P5" s="188"/>
      <c r="Q5" s="188"/>
      <c r="R5" s="188"/>
      <c r="S5" s="188"/>
      <c r="T5" s="188"/>
    </row>
    <row r="6" spans="1:20" hidden="1" outlineLevel="1" x14ac:dyDescent="0.25">
      <c r="E6" s="23" t="s">
        <v>74</v>
      </c>
      <c r="F6" s="125" t="s">
        <v>75</v>
      </c>
      <c r="G6" s="125" t="s">
        <v>75</v>
      </c>
      <c r="H6" s="23" t="s">
        <v>75</v>
      </c>
      <c r="I6" s="23" t="s">
        <v>75</v>
      </c>
      <c r="J6" s="23" t="s">
        <v>74</v>
      </c>
      <c r="K6" s="23" t="s">
        <v>75</v>
      </c>
      <c r="L6" s="23" t="s">
        <v>75</v>
      </c>
      <c r="M6" s="23" t="s">
        <v>75</v>
      </c>
      <c r="N6" s="23" t="s">
        <v>75</v>
      </c>
      <c r="P6" s="188"/>
      <c r="Q6" s="188"/>
      <c r="R6" s="188"/>
      <c r="S6" s="188"/>
      <c r="T6" s="188"/>
    </row>
    <row r="7" spans="1:20" hidden="1" outlineLevel="1" x14ac:dyDescent="0.25">
      <c r="E7" s="125" t="e">
        <f>#REF!</f>
        <v>#REF!</v>
      </c>
      <c r="F7" s="125" t="e">
        <f>#REF!</f>
        <v>#REF!</v>
      </c>
      <c r="G7" s="125" t="e">
        <f>#REF!</f>
        <v>#REF!</v>
      </c>
      <c r="H7" s="125" t="e">
        <f>#REF!</f>
        <v>#REF!</v>
      </c>
      <c r="I7" s="125" t="e">
        <f>#REF!</f>
        <v>#REF!</v>
      </c>
      <c r="J7" s="125" t="e">
        <f>#REF!</f>
        <v>#REF!</v>
      </c>
      <c r="K7" s="125" t="e">
        <f>#REF!</f>
        <v>#REF!</v>
      </c>
      <c r="L7" s="125" t="e">
        <f>#REF!</f>
        <v>#REF!</v>
      </c>
      <c r="M7" s="125" t="e">
        <f>#REF!</f>
        <v>#REF!</v>
      </c>
      <c r="N7" s="125" t="e">
        <f>#REF!</f>
        <v>#REF!</v>
      </c>
      <c r="P7" s="188"/>
      <c r="Q7" s="188"/>
      <c r="R7" s="188"/>
      <c r="S7" s="188"/>
      <c r="T7" s="188"/>
    </row>
    <row r="8" spans="1:20" collapsed="1" x14ac:dyDescent="0.25"/>
    <row r="9" spans="1:20" s="126" customFormat="1" x14ac:dyDescent="0.25">
      <c r="B9" s="102"/>
      <c r="C9" s="9"/>
      <c r="D9" s="144" t="str">
        <f>"€m "</f>
        <v xml:space="preserve">€m </v>
      </c>
      <c r="E9" s="74">
        <f>2014</f>
        <v>2014</v>
      </c>
      <c r="F9" s="74" t="s">
        <v>148</v>
      </c>
      <c r="G9" s="74" t="s">
        <v>149</v>
      </c>
      <c r="H9" s="74" t="s">
        <v>150</v>
      </c>
      <c r="I9" s="74" t="s">
        <v>151</v>
      </c>
      <c r="J9" s="74">
        <f>2013</f>
        <v>2013</v>
      </c>
      <c r="K9" s="74" t="s">
        <v>152</v>
      </c>
      <c r="L9" s="74" t="s">
        <v>153</v>
      </c>
      <c r="M9" s="74" t="s">
        <v>154</v>
      </c>
      <c r="N9" s="74" t="s">
        <v>155</v>
      </c>
      <c r="P9" s="189">
        <f>2014</f>
        <v>2014</v>
      </c>
      <c r="Q9" s="189" t="s">
        <v>148</v>
      </c>
      <c r="R9" s="189" t="s">
        <v>149</v>
      </c>
      <c r="S9" s="189" t="s">
        <v>150</v>
      </c>
      <c r="T9" s="189" t="s">
        <v>151</v>
      </c>
    </row>
    <row r="10" spans="1:20" x14ac:dyDescent="0.25">
      <c r="C10" s="17"/>
      <c r="D10" s="83" t="s">
        <v>204</v>
      </c>
      <c r="E10" s="2"/>
      <c r="F10" s="2"/>
      <c r="G10" s="2"/>
      <c r="H10" s="2"/>
      <c r="I10" s="2"/>
      <c r="J10" s="2"/>
      <c r="K10" s="2"/>
      <c r="L10" s="2"/>
      <c r="M10" s="2"/>
      <c r="N10" s="2"/>
      <c r="P10" s="190"/>
      <c r="Q10" s="190"/>
      <c r="R10" s="190"/>
      <c r="S10" s="190"/>
      <c r="T10" s="190"/>
    </row>
    <row r="11" spans="1:20" x14ac:dyDescent="0.25">
      <c r="A11" s="22" t="s">
        <v>94</v>
      </c>
      <c r="B11" s="104" t="s">
        <v>205</v>
      </c>
      <c r="C11" s="57" t="s">
        <v>241</v>
      </c>
      <c r="D11" s="83" t="s">
        <v>157</v>
      </c>
      <c r="E11" s="85">
        <v>28570000</v>
      </c>
      <c r="F11" s="85">
        <v>7471000</v>
      </c>
      <c r="G11" s="85">
        <v>7227000</v>
      </c>
      <c r="H11" s="85">
        <v>6977000</v>
      </c>
      <c r="I11" s="85">
        <v>6895000</v>
      </c>
      <c r="J11" s="81">
        <v>27910000</v>
      </c>
      <c r="K11" s="81">
        <v>6957000</v>
      </c>
      <c r="L11" s="81">
        <v>6895000</v>
      </c>
      <c r="M11" s="81">
        <v>7034000</v>
      </c>
      <c r="N11" s="81">
        <v>7024000</v>
      </c>
      <c r="P11" s="191">
        <f>'PF pro forma'!E11-'Histo-Pôles '!E11</f>
        <v>481784.24634949118</v>
      </c>
      <c r="Q11" s="191">
        <f>'PF pro forma'!F11-'Histo-Pôles '!F11</f>
        <v>-3885.9659485388547</v>
      </c>
      <c r="R11" s="191">
        <f>'PF pro forma'!G11-'Histo-Pôles '!G11</f>
        <v>40071.797637267038</v>
      </c>
      <c r="S11" s="191">
        <f>'PF pro forma'!H11-'Histo-Pôles '!H11</f>
        <v>228817.55587818474</v>
      </c>
      <c r="T11" s="191">
        <f>'PF pro forma'!I11-'Histo-Pôles '!I11</f>
        <v>216780.85878257547</v>
      </c>
    </row>
    <row r="12" spans="1:20" x14ac:dyDescent="0.25">
      <c r="A12" s="22" t="s">
        <v>95</v>
      </c>
      <c r="B12" s="104" t="s">
        <v>205</v>
      </c>
      <c r="C12" s="57" t="s">
        <v>241</v>
      </c>
      <c r="D12" s="89" t="s">
        <v>158</v>
      </c>
      <c r="E12" s="90">
        <v>-17828000</v>
      </c>
      <c r="F12" s="90">
        <v>-4799000</v>
      </c>
      <c r="G12" s="90">
        <v>-4478000</v>
      </c>
      <c r="H12" s="90">
        <v>-4307000</v>
      </c>
      <c r="I12" s="90">
        <v>-4244000</v>
      </c>
      <c r="J12" s="90">
        <v>-17522000</v>
      </c>
      <c r="K12" s="90">
        <v>-4556000</v>
      </c>
      <c r="L12" s="90">
        <v>-4344000</v>
      </c>
      <c r="M12" s="90">
        <v>-4340000</v>
      </c>
      <c r="N12" s="90">
        <v>-4282000</v>
      </c>
      <c r="P12" s="192">
        <f>'PF pro forma'!E12-'Histo-Pôles '!E12</f>
        <v>-283828.86370051652</v>
      </c>
      <c r="Q12" s="192">
        <f>'PF pro forma'!F12-'Histo-Pôles '!F12</f>
        <v>99023.757695478387</v>
      </c>
      <c r="R12" s="192">
        <f>'PF pro forma'!G12-'Histo-Pôles '!G12</f>
        <v>64839.651615487412</v>
      </c>
      <c r="S12" s="192">
        <f>'PF pro forma'!H12-'Histo-Pôles '!H12</f>
        <v>-13091.727502500638</v>
      </c>
      <c r="T12" s="192">
        <f>'PF pro forma'!I12-'Histo-Pôles '!I12</f>
        <v>-434600.54550898075</v>
      </c>
    </row>
    <row r="13" spans="1:20" x14ac:dyDescent="0.25">
      <c r="A13" s="22" t="s">
        <v>96</v>
      </c>
      <c r="B13" s="104" t="s">
        <v>205</v>
      </c>
      <c r="C13" s="57" t="s">
        <v>241</v>
      </c>
      <c r="D13" s="83" t="s">
        <v>159</v>
      </c>
      <c r="E13" s="85">
        <v>10742000</v>
      </c>
      <c r="F13" s="85">
        <v>2672000</v>
      </c>
      <c r="G13" s="85">
        <v>2749000</v>
      </c>
      <c r="H13" s="85">
        <v>2670000</v>
      </c>
      <c r="I13" s="85">
        <v>2651000</v>
      </c>
      <c r="J13" s="85">
        <v>10388000</v>
      </c>
      <c r="K13" s="85">
        <v>2401000</v>
      </c>
      <c r="L13" s="85">
        <v>2551000</v>
      </c>
      <c r="M13" s="85">
        <v>2694000</v>
      </c>
      <c r="N13" s="85">
        <v>2742000</v>
      </c>
      <c r="P13" s="191">
        <f>'PF pro forma'!E13-'Histo-Pôles '!E13</f>
        <v>197955.38264897466</v>
      </c>
      <c r="Q13" s="191">
        <f>'PF pro forma'!F13-'Histo-Pôles '!F13</f>
        <v>95137.791746939532</v>
      </c>
      <c r="R13" s="191">
        <f>'PF pro forma'!G13-'Histo-Pôles '!G13</f>
        <v>104911.44925275445</v>
      </c>
      <c r="S13" s="191">
        <f>'PF pro forma'!H13-'Histo-Pôles '!H13</f>
        <v>215725.82837568456</v>
      </c>
      <c r="T13" s="191">
        <f>'PF pro forma'!I13-'Histo-Pôles '!I13</f>
        <v>-217819.68672640482</v>
      </c>
    </row>
    <row r="14" spans="1:20" x14ac:dyDescent="0.25">
      <c r="A14" s="22" t="s">
        <v>97</v>
      </c>
      <c r="B14" s="104" t="s">
        <v>205</v>
      </c>
      <c r="C14" s="57" t="s">
        <v>241</v>
      </c>
      <c r="D14" s="89" t="s">
        <v>160</v>
      </c>
      <c r="E14" s="90">
        <v>-3580000</v>
      </c>
      <c r="F14" s="90">
        <v>-945000</v>
      </c>
      <c r="G14" s="90">
        <v>-843000</v>
      </c>
      <c r="H14" s="90">
        <v>-824000</v>
      </c>
      <c r="I14" s="90">
        <v>-968000</v>
      </c>
      <c r="J14" s="90">
        <v>-3279000</v>
      </c>
      <c r="K14" s="90">
        <v>-864000</v>
      </c>
      <c r="L14" s="90">
        <v>-753000</v>
      </c>
      <c r="M14" s="90">
        <v>-840000</v>
      </c>
      <c r="N14" s="90">
        <v>-822000</v>
      </c>
      <c r="P14" s="192">
        <f>'PF pro forma'!E14-'Histo-Pôles '!E14</f>
        <v>-120946.98191592144</v>
      </c>
      <c r="Q14" s="192">
        <f>'PF pro forma'!F14-'Histo-Pôles '!F14</f>
        <v>231.26266541914083</v>
      </c>
      <c r="R14" s="192">
        <f>'PF pro forma'!G14-'Histo-Pôles '!G14</f>
        <v>-18314.633763012942</v>
      </c>
      <c r="S14" s="192">
        <f>'PF pro forma'!H14-'Histo-Pôles '!H14</f>
        <v>-41182.628984806128</v>
      </c>
      <c r="T14" s="192">
        <f>'PF pro forma'!I14-'Histo-Pôles '!I14</f>
        <v>-61680.981833522208</v>
      </c>
    </row>
    <row r="15" spans="1:20" x14ac:dyDescent="0.25">
      <c r="A15" s="22" t="s">
        <v>98</v>
      </c>
      <c r="B15" s="104" t="s">
        <v>205</v>
      </c>
      <c r="C15" s="57" t="s">
        <v>241</v>
      </c>
      <c r="D15" s="83" t="s">
        <v>161</v>
      </c>
      <c r="E15" s="85">
        <v>7162000</v>
      </c>
      <c r="F15" s="85">
        <v>1727000</v>
      </c>
      <c r="G15" s="85">
        <v>1906000</v>
      </c>
      <c r="H15" s="85">
        <v>1846000</v>
      </c>
      <c r="I15" s="85">
        <v>1683000</v>
      </c>
      <c r="J15" s="85">
        <v>7109000</v>
      </c>
      <c r="K15" s="85">
        <v>1537000</v>
      </c>
      <c r="L15" s="85">
        <v>1798000</v>
      </c>
      <c r="M15" s="85">
        <v>1854000</v>
      </c>
      <c r="N15" s="85">
        <v>1920000</v>
      </c>
      <c r="P15" s="191">
        <f>'PF pro forma'!E15-'Histo-Pôles '!E15</f>
        <v>77008.400733052753</v>
      </c>
      <c r="Q15" s="191">
        <f>'PF pro forma'!F15-'Histo-Pôles '!F15</f>
        <v>95369.054412358906</v>
      </c>
      <c r="R15" s="191">
        <f>'PF pro forma'!G15-'Histo-Pôles '!G15</f>
        <v>86596.815489741741</v>
      </c>
      <c r="S15" s="191">
        <f>'PF pro forma'!H15-'Histo-Pôles '!H15</f>
        <v>174543.19939087844</v>
      </c>
      <c r="T15" s="191">
        <f>'PF pro forma'!I15-'Histo-Pôles '!I15</f>
        <v>-279500.66855992703</v>
      </c>
    </row>
    <row r="16" spans="1:20" x14ac:dyDescent="0.25">
      <c r="A16" s="136" t="s">
        <v>103</v>
      </c>
      <c r="B16" s="104" t="s">
        <v>205</v>
      </c>
      <c r="C16" s="57" t="s">
        <v>241</v>
      </c>
      <c r="D16" s="89" t="s">
        <v>172</v>
      </c>
      <c r="E16" s="90">
        <v>357000</v>
      </c>
      <c r="F16" s="90">
        <v>89000</v>
      </c>
      <c r="G16" s="90">
        <v>81000</v>
      </c>
      <c r="H16" s="90">
        <v>90000</v>
      </c>
      <c r="I16" s="90">
        <v>97000</v>
      </c>
      <c r="J16" s="90">
        <v>358000</v>
      </c>
      <c r="K16" s="90">
        <v>55000</v>
      </c>
      <c r="L16" s="90">
        <v>95000</v>
      </c>
      <c r="M16" s="90">
        <v>111000</v>
      </c>
      <c r="N16" s="90">
        <v>97000</v>
      </c>
      <c r="P16" s="192">
        <f>'PF pro forma'!E15-'Histo-Pôles '!E16</f>
        <v>6882008.4007330528</v>
      </c>
      <c r="Q16" s="192">
        <f>'PF pro forma'!F15-'Histo-Pôles '!F16</f>
        <v>1733369.0544123589</v>
      </c>
      <c r="R16" s="192">
        <f>'PF pro forma'!G15-'Histo-Pôles '!G16</f>
        <v>1911596.8154897417</v>
      </c>
      <c r="S16" s="192">
        <f>'PF pro forma'!H15-'Histo-Pôles '!H16</f>
        <v>1930543.1993908784</v>
      </c>
      <c r="T16" s="192">
        <f>'PF pro forma'!I15-'Histo-Pôles '!I16</f>
        <v>1306499.331440073</v>
      </c>
    </row>
    <row r="17" spans="1:20" x14ac:dyDescent="0.25">
      <c r="A17" s="22" t="s">
        <v>104</v>
      </c>
      <c r="B17" s="104" t="s">
        <v>205</v>
      </c>
      <c r="C17" s="57" t="s">
        <v>241</v>
      </c>
      <c r="D17" s="66" t="s">
        <v>163</v>
      </c>
      <c r="E17" s="90">
        <v>22000</v>
      </c>
      <c r="F17" s="90">
        <v>-10000</v>
      </c>
      <c r="G17" s="90">
        <v>21000</v>
      </c>
      <c r="H17" s="90">
        <v>10000</v>
      </c>
      <c r="I17" s="90">
        <v>1000</v>
      </c>
      <c r="J17" s="90">
        <v>109000</v>
      </c>
      <c r="K17" s="90">
        <v>-19000</v>
      </c>
      <c r="L17" s="90">
        <v>0</v>
      </c>
      <c r="M17" s="90">
        <v>120000</v>
      </c>
      <c r="N17" s="90">
        <v>8000</v>
      </c>
      <c r="P17" s="192">
        <f>'PF pro forma'!E17-'Histo-Pôles '!E17</f>
        <v>-10982.082902004629</v>
      </c>
      <c r="Q17" s="192">
        <f>'PF pro forma'!F17-'Histo-Pôles '!F17</f>
        <v>506.8357398218086</v>
      </c>
      <c r="R17" s="192">
        <f>'PF pro forma'!G17-'Histo-Pôles '!G17</f>
        <v>-11576.816335124888</v>
      </c>
      <c r="S17" s="192">
        <f>'PF pro forma'!H17-'Histo-Pôles '!H17</f>
        <v>56.705233223960022</v>
      </c>
      <c r="T17" s="192">
        <f>'PF pro forma'!I17-'Histo-Pôles '!I17</f>
        <v>31.192460074481005</v>
      </c>
    </row>
    <row r="18" spans="1:20" x14ac:dyDescent="0.25">
      <c r="A18" s="22" t="s">
        <v>91</v>
      </c>
      <c r="B18" s="104" t="s">
        <v>205</v>
      </c>
      <c r="C18" s="57" t="s">
        <v>241</v>
      </c>
      <c r="D18" s="83" t="s">
        <v>164</v>
      </c>
      <c r="E18" s="85">
        <v>7541000</v>
      </c>
      <c r="F18" s="85">
        <v>1806000</v>
      </c>
      <c r="G18" s="85">
        <v>2008000</v>
      </c>
      <c r="H18" s="85">
        <v>1946000</v>
      </c>
      <c r="I18" s="85">
        <v>1781000</v>
      </c>
      <c r="J18" s="85">
        <v>7576000</v>
      </c>
      <c r="K18" s="85">
        <v>1573000</v>
      </c>
      <c r="L18" s="85">
        <v>1893000</v>
      </c>
      <c r="M18" s="85">
        <v>2085000</v>
      </c>
      <c r="N18" s="85">
        <v>2025000</v>
      </c>
      <c r="P18" s="191">
        <f>'PF pro forma'!E18-'Histo-Pôles '!E18</f>
        <v>36040.474543364719</v>
      </c>
      <c r="Q18" s="191">
        <f>'PF pro forma'!F18-'Histo-Pôles '!F18</f>
        <v>97108.774711076869</v>
      </c>
      <c r="R18" s="191">
        <f>'PF pro forma'!G18-'Histo-Pôles '!G18</f>
        <v>76510.944378626067</v>
      </c>
      <c r="S18" s="191">
        <f>'PF pro forma'!H18-'Histo-Pôles '!H18</f>
        <v>152838.57892210968</v>
      </c>
      <c r="T18" s="191">
        <f>'PF pro forma'!I18-'Histo-Pôles '!I18</f>
        <v>-290417.82346844836</v>
      </c>
    </row>
    <row r="19" spans="1:20" s="9" customFormat="1" ht="6" customHeight="1" x14ac:dyDescent="0.25">
      <c r="B19" s="105"/>
      <c r="C19" s="6"/>
      <c r="D19" s="15"/>
      <c r="E19" s="97"/>
      <c r="F19" s="97"/>
      <c r="G19" s="97"/>
      <c r="H19" s="97"/>
      <c r="I19" s="97"/>
      <c r="J19" s="97"/>
      <c r="K19" s="97"/>
      <c r="L19" s="97"/>
      <c r="M19" s="97"/>
      <c r="N19" s="97"/>
      <c r="P19" s="193">
        <f>'PF pro forma'!E19-'Histo-Pôles '!E19</f>
        <v>0</v>
      </c>
      <c r="Q19" s="193">
        <f>'PF pro forma'!F19-'Histo-Pôles '!F19</f>
        <v>0</v>
      </c>
      <c r="R19" s="193">
        <f>'PF pro forma'!G19-'Histo-Pôles '!G19</f>
        <v>0</v>
      </c>
      <c r="S19" s="193">
        <f>'PF pro forma'!H19-'Histo-Pôles '!H19</f>
        <v>0</v>
      </c>
      <c r="T19" s="193">
        <f>'PF pro forma'!I19-'Histo-Pôles '!I19</f>
        <v>0</v>
      </c>
    </row>
    <row r="20" spans="1:20" x14ac:dyDescent="0.25">
      <c r="C20" s="94" t="s">
        <v>206</v>
      </c>
      <c r="D20" s="89" t="str">
        <f>"Allocated Equity (€bn, year to date) "</f>
        <v xml:space="preserve">Allocated Equity (€bn, year to date) </v>
      </c>
      <c r="E20" s="113" t="e">
        <f>#REF!</f>
        <v>#REF!</v>
      </c>
      <c r="F20" s="113" t="e">
        <f>#REF!</f>
        <v>#REF!</v>
      </c>
      <c r="G20" s="82" t="e">
        <f>#REF!</f>
        <v>#REF!</v>
      </c>
      <c r="H20" s="82" t="e">
        <f>#REF!</f>
        <v>#REF!</v>
      </c>
      <c r="I20" s="82" t="e">
        <f>#REF!</f>
        <v>#REF!</v>
      </c>
      <c r="J20" s="82" t="e">
        <f>#REF!</f>
        <v>#REF!</v>
      </c>
      <c r="K20" s="82" t="e">
        <f>#REF!</f>
        <v>#REF!</v>
      </c>
      <c r="L20" s="82" t="e">
        <f>#REF!</f>
        <v>#REF!</v>
      </c>
      <c r="M20" s="82" t="e">
        <f>#REF!</f>
        <v>#REF!</v>
      </c>
      <c r="N20" s="113" t="e">
        <f>#REF!</f>
        <v>#REF!</v>
      </c>
      <c r="P20" s="194" t="e">
        <f>'PF pro forma'!E20-'Histo-Pôles '!E20</f>
        <v>#REF!</v>
      </c>
      <c r="Q20" s="194" t="e">
        <f>'PF pro forma'!F20-'Histo-Pôles '!F20</f>
        <v>#REF!</v>
      </c>
      <c r="R20" s="195" t="e">
        <f>'PF pro forma'!G20-'Histo-Pôles '!G20</f>
        <v>#REF!</v>
      </c>
      <c r="S20" s="195" t="e">
        <f>'PF pro forma'!H20-'Histo-Pôles '!H20</f>
        <v>#REF!</v>
      </c>
      <c r="T20" s="195" t="e">
        <f>'PF pro forma'!I20-'Histo-Pôles '!I20</f>
        <v>#REF!</v>
      </c>
    </row>
    <row r="21" spans="1:20" x14ac:dyDescent="0.25">
      <c r="C21" s="94"/>
      <c r="D21" s="89"/>
      <c r="E21" s="82"/>
      <c r="F21" s="82"/>
      <c r="G21" s="82"/>
      <c r="H21" s="82"/>
      <c r="I21" s="82"/>
      <c r="J21" s="82"/>
      <c r="K21" s="82"/>
      <c r="L21" s="82"/>
      <c r="M21" s="82"/>
      <c r="N21" s="113"/>
      <c r="P21" s="195"/>
      <c r="Q21" s="195"/>
      <c r="R21" s="195"/>
      <c r="S21" s="195"/>
      <c r="T21" s="195"/>
    </row>
    <row r="22" spans="1:20" s="126" customFormat="1" x14ac:dyDescent="0.25">
      <c r="B22" s="102"/>
      <c r="C22" s="9"/>
      <c r="D22" s="144" t="str">
        <f>"€m "</f>
        <v xml:space="preserve">€m </v>
      </c>
      <c r="E22" s="74">
        <f>2014</f>
        <v>2014</v>
      </c>
      <c r="F22" s="74" t="s">
        <v>148</v>
      </c>
      <c r="G22" s="74" t="s">
        <v>149</v>
      </c>
      <c r="H22" s="74" t="s">
        <v>150</v>
      </c>
      <c r="I22" s="74" t="s">
        <v>151</v>
      </c>
      <c r="J22" s="74">
        <f>2013</f>
        <v>2013</v>
      </c>
      <c r="K22" s="74" t="s">
        <v>152</v>
      </c>
      <c r="L22" s="74" t="s">
        <v>153</v>
      </c>
      <c r="M22" s="74" t="s">
        <v>154</v>
      </c>
      <c r="N22" s="74" t="s">
        <v>155</v>
      </c>
      <c r="P22" s="189">
        <f>2014</f>
        <v>2014</v>
      </c>
      <c r="Q22" s="189" t="s">
        <v>148</v>
      </c>
      <c r="R22" s="189" t="s">
        <v>149</v>
      </c>
      <c r="S22" s="189" t="s">
        <v>150</v>
      </c>
      <c r="T22" s="189" t="s">
        <v>151</v>
      </c>
    </row>
    <row r="23" spans="1:20" x14ac:dyDescent="0.25">
      <c r="C23" s="17"/>
      <c r="D23" s="83" t="s">
        <v>242</v>
      </c>
      <c r="E23" s="2"/>
      <c r="F23" s="2"/>
      <c r="G23" s="2"/>
      <c r="H23" s="2"/>
      <c r="I23" s="2"/>
      <c r="J23" s="2"/>
      <c r="K23" s="2"/>
      <c r="L23" s="2"/>
      <c r="M23" s="2"/>
      <c r="N23" s="2"/>
      <c r="P23" s="190"/>
      <c r="Q23" s="190"/>
      <c r="R23" s="190"/>
      <c r="S23" s="190"/>
      <c r="T23" s="190"/>
    </row>
    <row r="24" spans="1:20" x14ac:dyDescent="0.25">
      <c r="A24" s="22" t="s">
        <v>99</v>
      </c>
      <c r="B24" s="104" t="s">
        <v>205</v>
      </c>
      <c r="C24" s="59" t="s">
        <v>48</v>
      </c>
      <c r="D24" s="83" t="s">
        <v>157</v>
      </c>
      <c r="E24" s="85">
        <v>28513000</v>
      </c>
      <c r="F24" s="85">
        <v>7464000</v>
      </c>
      <c r="G24" s="85">
        <v>7182000</v>
      </c>
      <c r="H24" s="85">
        <v>6973000</v>
      </c>
      <c r="I24" s="85">
        <v>6894000</v>
      </c>
      <c r="J24" s="81">
        <v>27977000</v>
      </c>
      <c r="K24" s="81">
        <v>6961000</v>
      </c>
      <c r="L24" s="81">
        <v>6904000</v>
      </c>
      <c r="M24" s="81">
        <v>7079000</v>
      </c>
      <c r="N24" s="81">
        <v>7033000</v>
      </c>
      <c r="P24" s="191">
        <f>'PF pro forma'!E24-'Histo-Pôles '!E24</f>
        <v>481450.55249951035</v>
      </c>
      <c r="Q24" s="191">
        <f>'PF pro forma'!F24-'Histo-Pôles '!F24</f>
        <v>-3893.885945298709</v>
      </c>
      <c r="R24" s="191">
        <f>'PF pro forma'!G24-'Histo-Pôles '!G24</f>
        <v>39581.085394047201</v>
      </c>
      <c r="S24" s="191">
        <f>'PF pro forma'!H24-'Histo-Pôles '!H24</f>
        <v>228520.9818681851</v>
      </c>
      <c r="T24" s="191">
        <f>'PF pro forma'!I24-'Histo-Pôles '!I24</f>
        <v>217242.37118257582</v>
      </c>
    </row>
    <row r="25" spans="1:20" x14ac:dyDescent="0.25">
      <c r="A25" s="22" t="s">
        <v>95</v>
      </c>
      <c r="B25" s="104" t="s">
        <v>205</v>
      </c>
      <c r="C25" s="59" t="s">
        <v>48</v>
      </c>
      <c r="D25" s="89" t="s">
        <v>158</v>
      </c>
      <c r="E25" s="90">
        <v>-17828000</v>
      </c>
      <c r="F25" s="90">
        <v>-4799000</v>
      </c>
      <c r="G25" s="90">
        <v>-4478000</v>
      </c>
      <c r="H25" s="90">
        <v>-4307000</v>
      </c>
      <c r="I25" s="90">
        <v>-4244000</v>
      </c>
      <c r="J25" s="90">
        <v>-17522000</v>
      </c>
      <c r="K25" s="90">
        <v>-4556000</v>
      </c>
      <c r="L25" s="90">
        <v>-4344000</v>
      </c>
      <c r="M25" s="90">
        <v>-4340000</v>
      </c>
      <c r="N25" s="90">
        <v>-4282000</v>
      </c>
      <c r="P25" s="192">
        <f>'PF pro forma'!E25-'Histo-Pôles '!E25</f>
        <v>-283828.86370051652</v>
      </c>
      <c r="Q25" s="192">
        <f>'PF pro forma'!F25-'Histo-Pôles '!F25</f>
        <v>99023.757695478387</v>
      </c>
      <c r="R25" s="192">
        <f>'PF pro forma'!G25-'Histo-Pôles '!G25</f>
        <v>64839.651615487412</v>
      </c>
      <c r="S25" s="192">
        <f>'PF pro forma'!H25-'Histo-Pôles '!H25</f>
        <v>-13091.727502500638</v>
      </c>
      <c r="T25" s="192">
        <f>'PF pro forma'!I25-'Histo-Pôles '!I25</f>
        <v>-434600.54550898075</v>
      </c>
    </row>
    <row r="26" spans="1:20" x14ac:dyDescent="0.25">
      <c r="A26" s="22" t="s">
        <v>100</v>
      </c>
      <c r="B26" s="104" t="s">
        <v>205</v>
      </c>
      <c r="C26" s="59" t="s">
        <v>48</v>
      </c>
      <c r="D26" s="83" t="s">
        <v>159</v>
      </c>
      <c r="E26" s="85">
        <v>10685000</v>
      </c>
      <c r="F26" s="85">
        <v>2665000</v>
      </c>
      <c r="G26" s="85">
        <v>2704000</v>
      </c>
      <c r="H26" s="85">
        <v>2666000</v>
      </c>
      <c r="I26" s="85">
        <v>2650000</v>
      </c>
      <c r="J26" s="85">
        <v>10455000</v>
      </c>
      <c r="K26" s="85">
        <v>2405000</v>
      </c>
      <c r="L26" s="85">
        <v>2560000</v>
      </c>
      <c r="M26" s="85">
        <v>2739000</v>
      </c>
      <c r="N26" s="85">
        <v>2751000</v>
      </c>
      <c r="P26" s="191">
        <f>'PF pro forma'!E26-'Histo-Pôles '!E26</f>
        <v>197621.68879899383</v>
      </c>
      <c r="Q26" s="191">
        <f>'PF pro forma'!F26-'Histo-Pôles '!F26</f>
        <v>95129.871750179678</v>
      </c>
      <c r="R26" s="191">
        <f>'PF pro forma'!G26-'Histo-Pôles '!G26</f>
        <v>104420.73700953461</v>
      </c>
      <c r="S26" s="191">
        <f>'PF pro forma'!H26-'Histo-Pôles '!H26</f>
        <v>215429.25436568446</v>
      </c>
      <c r="T26" s="191">
        <f>'PF pro forma'!I26-'Histo-Pôles '!I26</f>
        <v>-217358.17432640493</v>
      </c>
    </row>
    <row r="27" spans="1:20" x14ac:dyDescent="0.25">
      <c r="A27" s="22" t="s">
        <v>97</v>
      </c>
      <c r="B27" s="104" t="s">
        <v>205</v>
      </c>
      <c r="C27" s="59" t="s">
        <v>48</v>
      </c>
      <c r="D27" s="89" t="s">
        <v>160</v>
      </c>
      <c r="E27" s="90">
        <v>-3580000</v>
      </c>
      <c r="F27" s="90">
        <v>-945000</v>
      </c>
      <c r="G27" s="90">
        <v>-843000</v>
      </c>
      <c r="H27" s="90">
        <v>-824000</v>
      </c>
      <c r="I27" s="90">
        <v>-968000</v>
      </c>
      <c r="J27" s="90">
        <v>-3279000</v>
      </c>
      <c r="K27" s="90">
        <v>-864000</v>
      </c>
      <c r="L27" s="90">
        <v>-753000</v>
      </c>
      <c r="M27" s="90">
        <v>-840000</v>
      </c>
      <c r="N27" s="90">
        <v>-822000</v>
      </c>
      <c r="P27" s="192">
        <f>'PF pro forma'!E27-'Histo-Pôles '!E27</f>
        <v>-120946.98191592144</v>
      </c>
      <c r="Q27" s="192">
        <f>'PF pro forma'!F27-'Histo-Pôles '!F27</f>
        <v>231.26266541914083</v>
      </c>
      <c r="R27" s="192">
        <f>'PF pro forma'!G27-'Histo-Pôles '!G27</f>
        <v>-18314.633763012942</v>
      </c>
      <c r="S27" s="192">
        <f>'PF pro forma'!H27-'Histo-Pôles '!H27</f>
        <v>-41182.628984806128</v>
      </c>
      <c r="T27" s="192">
        <f>'PF pro forma'!I27-'Histo-Pôles '!I27</f>
        <v>-61680.981833522208</v>
      </c>
    </row>
    <row r="28" spans="1:20" x14ac:dyDescent="0.25">
      <c r="A28" s="22" t="s">
        <v>101</v>
      </c>
      <c r="B28" s="104" t="s">
        <v>205</v>
      </c>
      <c r="C28" s="59" t="s">
        <v>48</v>
      </c>
      <c r="D28" s="83" t="s">
        <v>161</v>
      </c>
      <c r="E28" s="85">
        <v>7105000</v>
      </c>
      <c r="F28" s="85">
        <v>1720000</v>
      </c>
      <c r="G28" s="85">
        <v>1861000</v>
      </c>
      <c r="H28" s="85">
        <v>1842000</v>
      </c>
      <c r="I28" s="85">
        <v>1682000</v>
      </c>
      <c r="J28" s="85">
        <v>7176000</v>
      </c>
      <c r="K28" s="85">
        <v>1541000</v>
      </c>
      <c r="L28" s="85">
        <v>1807000</v>
      </c>
      <c r="M28" s="85">
        <v>1899000</v>
      </c>
      <c r="N28" s="85">
        <v>1929000</v>
      </c>
      <c r="P28" s="191">
        <f>'PF pro forma'!E28-'Histo-Pôles '!E28</f>
        <v>76674.706883072853</v>
      </c>
      <c r="Q28" s="191">
        <f>'PF pro forma'!F28-'Histo-Pôles '!F28</f>
        <v>95361.134415598819</v>
      </c>
      <c r="R28" s="191">
        <f>'PF pro forma'!G28-'Histo-Pôles '!G28</f>
        <v>86106.10324652167</v>
      </c>
      <c r="S28" s="191">
        <f>'PF pro forma'!H28-'Histo-Pôles '!H28</f>
        <v>174246.62538087834</v>
      </c>
      <c r="T28" s="191">
        <f>'PF pro forma'!I28-'Histo-Pôles '!I28</f>
        <v>-279039.15615992714</v>
      </c>
    </row>
    <row r="29" spans="1:20" x14ac:dyDescent="0.25">
      <c r="A29" s="136" t="s">
        <v>103</v>
      </c>
      <c r="B29" s="104" t="s">
        <v>205</v>
      </c>
      <c r="C29" s="59" t="s">
        <v>48</v>
      </c>
      <c r="D29" s="89" t="s">
        <v>172</v>
      </c>
      <c r="E29" s="90">
        <v>357000</v>
      </c>
      <c r="F29" s="90">
        <v>89000</v>
      </c>
      <c r="G29" s="90">
        <v>81000</v>
      </c>
      <c r="H29" s="90">
        <v>90000</v>
      </c>
      <c r="I29" s="90">
        <v>97000</v>
      </c>
      <c r="J29" s="90">
        <v>358000</v>
      </c>
      <c r="K29" s="90">
        <v>55000</v>
      </c>
      <c r="L29" s="90">
        <v>95000</v>
      </c>
      <c r="M29" s="90">
        <v>111000</v>
      </c>
      <c r="N29" s="90">
        <v>97000</v>
      </c>
      <c r="P29" s="192">
        <f>'PF pro forma'!E29-'Histo-Pôles '!E29</f>
        <v>-29985.843287683092</v>
      </c>
      <c r="Q29" s="192">
        <f>'PF pro forma'!F29-'Histo-Pôles '!F29</f>
        <v>1232.8845588962286</v>
      </c>
      <c r="R29" s="192">
        <f>'PF pro forma'!G29-'Histo-Pôles '!G29</f>
        <v>1490.9452240092069</v>
      </c>
      <c r="S29" s="192">
        <f>'PF pro forma'!H29-'Histo-Pôles '!H29</f>
        <v>-21761.32570199258</v>
      </c>
      <c r="T29" s="192">
        <f>'PF pro forma'!I29-'Histo-Pôles '!I29</f>
        <v>-10948.347368595874</v>
      </c>
    </row>
    <row r="30" spans="1:20" x14ac:dyDescent="0.25">
      <c r="A30" s="22" t="s">
        <v>104</v>
      </c>
      <c r="B30" s="104" t="s">
        <v>205</v>
      </c>
      <c r="C30" s="59" t="s">
        <v>48</v>
      </c>
      <c r="D30" s="66" t="s">
        <v>163</v>
      </c>
      <c r="E30" s="90">
        <v>22000</v>
      </c>
      <c r="F30" s="90">
        <v>-10000</v>
      </c>
      <c r="G30" s="90">
        <v>21000</v>
      </c>
      <c r="H30" s="90">
        <v>10000</v>
      </c>
      <c r="I30" s="90">
        <v>1000</v>
      </c>
      <c r="J30" s="90">
        <v>109000</v>
      </c>
      <c r="K30" s="90">
        <v>-19000</v>
      </c>
      <c r="L30" s="90">
        <v>0</v>
      </c>
      <c r="M30" s="90">
        <v>120000</v>
      </c>
      <c r="N30" s="90">
        <v>8000</v>
      </c>
      <c r="P30" s="192">
        <f>'PF pro forma'!E30-'Histo-Pôles '!E30</f>
        <v>-10982.082902004629</v>
      </c>
      <c r="Q30" s="192">
        <f>'PF pro forma'!F30-'Histo-Pôles '!F30</f>
        <v>506.8357398218086</v>
      </c>
      <c r="R30" s="192">
        <f>'PF pro forma'!G30-'Histo-Pôles '!G30</f>
        <v>-11576.816335124888</v>
      </c>
      <c r="S30" s="192">
        <f>'PF pro forma'!H30-'Histo-Pôles '!H30</f>
        <v>56.705233223960022</v>
      </c>
      <c r="T30" s="192">
        <f>'PF pro forma'!I30-'Histo-Pôles '!I30</f>
        <v>31.192460074481005</v>
      </c>
    </row>
    <row r="31" spans="1:20" x14ac:dyDescent="0.25">
      <c r="A31" s="22" t="s">
        <v>92</v>
      </c>
      <c r="B31" s="104" t="s">
        <v>205</v>
      </c>
      <c r="C31" s="59" t="s">
        <v>48</v>
      </c>
      <c r="D31" s="83" t="s">
        <v>164</v>
      </c>
      <c r="E31" s="85">
        <v>7484000</v>
      </c>
      <c r="F31" s="85">
        <v>1799000</v>
      </c>
      <c r="G31" s="85">
        <v>1963000</v>
      </c>
      <c r="H31" s="85">
        <v>1942000</v>
      </c>
      <c r="I31" s="85">
        <v>1780000</v>
      </c>
      <c r="J31" s="85">
        <v>7643000</v>
      </c>
      <c r="K31" s="85">
        <v>1577000</v>
      </c>
      <c r="L31" s="85">
        <v>1902000</v>
      </c>
      <c r="M31" s="85">
        <v>2130000</v>
      </c>
      <c r="N31" s="85">
        <v>2034000</v>
      </c>
      <c r="P31" s="191">
        <f>'PF pro forma'!E31-'Histo-Pôles '!E31</f>
        <v>35706.780693384819</v>
      </c>
      <c r="Q31" s="191">
        <f>'PF pro forma'!F31-'Histo-Pôles '!F31</f>
        <v>97100.854714316782</v>
      </c>
      <c r="R31" s="191">
        <f>'PF pro forma'!G31-'Histo-Pôles '!G31</f>
        <v>76020.232135405997</v>
      </c>
      <c r="S31" s="191">
        <f>'PF pro forma'!H31-'Histo-Pôles '!H31</f>
        <v>152542.00491210981</v>
      </c>
      <c r="T31" s="191">
        <f>'PF pro forma'!I31-'Histo-Pôles '!I31</f>
        <v>-289956.31106844847</v>
      </c>
    </row>
    <row r="32" spans="1:20" s="9" customFormat="1" ht="6" customHeight="1" x14ac:dyDescent="0.25">
      <c r="B32" s="105"/>
      <c r="C32" s="6"/>
      <c r="D32" s="15"/>
      <c r="E32" s="97"/>
      <c r="F32" s="97"/>
      <c r="G32" s="97"/>
      <c r="H32" s="97"/>
      <c r="I32" s="97"/>
      <c r="J32" s="97"/>
      <c r="K32" s="97"/>
      <c r="L32" s="97"/>
      <c r="M32" s="97"/>
      <c r="N32" s="97"/>
      <c r="P32" s="193">
        <f>'PF pro forma'!E32-'Histo-Pôles '!E32</f>
        <v>0</v>
      </c>
      <c r="Q32" s="193">
        <f>'PF pro forma'!F32-'Histo-Pôles '!F32</f>
        <v>0</v>
      </c>
      <c r="R32" s="193">
        <f>'PF pro forma'!G32-'Histo-Pôles '!G32</f>
        <v>0</v>
      </c>
      <c r="S32" s="193">
        <f>'PF pro forma'!H32-'Histo-Pôles '!H32</f>
        <v>0</v>
      </c>
      <c r="T32" s="193">
        <f>'PF pro forma'!I32-'Histo-Pôles '!I32</f>
        <v>0</v>
      </c>
    </row>
    <row r="33" spans="1:20" x14ac:dyDescent="0.25">
      <c r="C33" s="94" t="s">
        <v>48</v>
      </c>
      <c r="D33" s="89" t="str">
        <f>"Allocated Equity (€bn, year to date) "</f>
        <v xml:space="preserve">Allocated Equity (€bn, year to date) </v>
      </c>
      <c r="E33" s="113" t="e">
        <f>#REF!</f>
        <v>#REF!</v>
      </c>
      <c r="F33" s="113" t="e">
        <f>#REF!</f>
        <v>#REF!</v>
      </c>
      <c r="G33" s="82" t="e">
        <f>#REF!</f>
        <v>#REF!</v>
      </c>
      <c r="H33" s="82" t="e">
        <f>#REF!</f>
        <v>#REF!</v>
      </c>
      <c r="I33" s="82" t="e">
        <f>#REF!</f>
        <v>#REF!</v>
      </c>
      <c r="J33" s="82" t="e">
        <f>#REF!</f>
        <v>#REF!</v>
      </c>
      <c r="K33" s="82" t="e">
        <f>#REF!</f>
        <v>#REF!</v>
      </c>
      <c r="L33" s="82" t="e">
        <f>#REF!</f>
        <v>#REF!</v>
      </c>
      <c r="M33" s="82" t="e">
        <f>#REF!</f>
        <v>#REF!</v>
      </c>
      <c r="N33" s="113" t="e">
        <f>#REF!</f>
        <v>#REF!</v>
      </c>
      <c r="P33" s="194" t="e">
        <f>'PF pro forma'!E33-'Histo-Pôles '!E33</f>
        <v>#REF!</v>
      </c>
      <c r="Q33" s="194" t="e">
        <f>'PF pro forma'!F33-'Histo-Pôles '!F33</f>
        <v>#REF!</v>
      </c>
      <c r="R33" s="195" t="e">
        <f>'PF pro forma'!G33-'Histo-Pôles '!G33</f>
        <v>#REF!</v>
      </c>
      <c r="S33" s="195" t="e">
        <f>'PF pro forma'!H33-'Histo-Pôles '!H33</f>
        <v>#REF!</v>
      </c>
      <c r="T33" s="195" t="e">
        <f>'PF pro forma'!I33-'Histo-Pôles '!I33</f>
        <v>#REF!</v>
      </c>
    </row>
    <row r="34" spans="1:20" s="9" customFormat="1" ht="13.5" customHeight="1" x14ac:dyDescent="0.25">
      <c r="B34" s="105"/>
      <c r="C34" s="6"/>
      <c r="D34" s="7"/>
      <c r="E34" s="98"/>
      <c r="F34" s="98"/>
      <c r="G34" s="98"/>
      <c r="H34" s="98"/>
      <c r="I34" s="98"/>
      <c r="J34" s="98"/>
      <c r="K34" s="98"/>
      <c r="L34" s="98"/>
      <c r="M34" s="98"/>
      <c r="N34" s="98"/>
      <c r="P34" s="196"/>
      <c r="Q34" s="196"/>
      <c r="R34" s="196"/>
      <c r="S34" s="196"/>
      <c r="T34" s="196"/>
    </row>
    <row r="35" spans="1:20" s="126" customFormat="1" x14ac:dyDescent="0.25">
      <c r="B35" s="102"/>
      <c r="C35" s="9"/>
      <c r="D35" s="144" t="str">
        <f>"€m "</f>
        <v xml:space="preserve">€m </v>
      </c>
      <c r="E35" s="74">
        <f>2014</f>
        <v>2014</v>
      </c>
      <c r="F35" s="74" t="s">
        <v>148</v>
      </c>
      <c r="G35" s="74" t="s">
        <v>149</v>
      </c>
      <c r="H35" s="74" t="s">
        <v>150</v>
      </c>
      <c r="I35" s="74" t="s">
        <v>151</v>
      </c>
      <c r="J35" s="74">
        <f>2013</f>
        <v>2013</v>
      </c>
      <c r="K35" s="74" t="s">
        <v>152</v>
      </c>
      <c r="L35" s="74" t="s">
        <v>153</v>
      </c>
      <c r="M35" s="74" t="s">
        <v>154</v>
      </c>
      <c r="N35" s="74" t="s">
        <v>155</v>
      </c>
      <c r="P35" s="189">
        <f>2014</f>
        <v>2014</v>
      </c>
      <c r="Q35" s="189" t="s">
        <v>148</v>
      </c>
      <c r="R35" s="189" t="s">
        <v>149</v>
      </c>
      <c r="S35" s="189" t="s">
        <v>150</v>
      </c>
      <c r="T35" s="189" t="s">
        <v>151</v>
      </c>
    </row>
    <row r="36" spans="1:20" x14ac:dyDescent="0.25">
      <c r="C36" s="17"/>
      <c r="D36" s="83" t="s">
        <v>171</v>
      </c>
      <c r="E36" s="2"/>
      <c r="F36" s="2"/>
      <c r="G36" s="2"/>
      <c r="H36" s="2"/>
      <c r="I36" s="2"/>
      <c r="J36" s="2"/>
      <c r="K36" s="2"/>
      <c r="L36" s="2"/>
      <c r="M36" s="2"/>
      <c r="N36" s="2"/>
      <c r="P36" s="190"/>
      <c r="Q36" s="190"/>
      <c r="R36" s="190"/>
      <c r="S36" s="190"/>
      <c r="T36" s="190"/>
    </row>
    <row r="37" spans="1:20" x14ac:dyDescent="0.25">
      <c r="A37" s="22" t="s">
        <v>94</v>
      </c>
      <c r="B37" s="104" t="s">
        <v>102</v>
      </c>
      <c r="C37" s="57" t="s">
        <v>28</v>
      </c>
      <c r="D37" s="83" t="s">
        <v>157</v>
      </c>
      <c r="E37" s="85">
        <v>15700000</v>
      </c>
      <c r="F37" s="85">
        <v>3941000</v>
      </c>
      <c r="G37" s="85">
        <v>3923000</v>
      </c>
      <c r="H37" s="85">
        <v>3907000</v>
      </c>
      <c r="I37" s="85">
        <v>3929000</v>
      </c>
      <c r="J37" s="81">
        <v>15493000</v>
      </c>
      <c r="K37" s="81">
        <v>3864000</v>
      </c>
      <c r="L37" s="81">
        <v>3889000</v>
      </c>
      <c r="M37" s="81">
        <v>3878000</v>
      </c>
      <c r="N37" s="81">
        <v>3862000</v>
      </c>
      <c r="P37" s="191">
        <f>'PF pro forma'!E37-'Histo-Pôles '!E37</f>
        <v>-366.69748408719897</v>
      </c>
      <c r="Q37" s="191">
        <f>'PF pro forma'!F37-'Histo-Pôles '!F37</f>
        <v>-9717.362241297029</v>
      </c>
      <c r="R37" s="191">
        <f>'PF pro forma'!G37-'Histo-Pôles '!G37</f>
        <v>3671.233763800934</v>
      </c>
      <c r="S37" s="191">
        <f>'PF pro forma'!H37-'Histo-Pôles '!H37</f>
        <v>2840.6921033295803</v>
      </c>
      <c r="T37" s="191">
        <f>'PF pro forma'!I37-'Histo-Pôles '!I37</f>
        <v>2838.7388900760561</v>
      </c>
    </row>
    <row r="38" spans="1:20" x14ac:dyDescent="0.25">
      <c r="A38" s="22" t="s">
        <v>95</v>
      </c>
      <c r="B38" s="104" t="s">
        <v>102</v>
      </c>
      <c r="C38" s="57" t="s">
        <v>28</v>
      </c>
      <c r="D38" s="89" t="s">
        <v>158</v>
      </c>
      <c r="E38" s="90">
        <v>-9981000</v>
      </c>
      <c r="F38" s="90">
        <v>-2603000</v>
      </c>
      <c r="G38" s="90">
        <v>-2508000</v>
      </c>
      <c r="H38" s="90">
        <v>-2445000</v>
      </c>
      <c r="I38" s="90">
        <v>-2425000</v>
      </c>
      <c r="J38" s="90">
        <v>-9979000</v>
      </c>
      <c r="K38" s="90">
        <v>-2598000</v>
      </c>
      <c r="L38" s="90">
        <v>-2505000</v>
      </c>
      <c r="M38" s="90">
        <v>-2460000</v>
      </c>
      <c r="N38" s="90">
        <v>-2416000</v>
      </c>
      <c r="P38" s="192">
        <f>'PF pro forma'!E38-'Histo-Pôles '!E38</f>
        <v>-577.65148702077568</v>
      </c>
      <c r="Q38" s="192">
        <f>'PF pro forma'!F38-'Histo-Pôles '!F38</f>
        <v>71921.708877546247</v>
      </c>
      <c r="R38" s="192">
        <f>'PF pro forma'!G38-'Histo-Pôles '!G38</f>
        <v>71066.317880628631</v>
      </c>
      <c r="S38" s="192">
        <f>'PF pro forma'!H38-'Histo-Pôles '!H38</f>
        <v>74722.052612049971</v>
      </c>
      <c r="T38" s="192">
        <f>'PF pro forma'!I38-'Histo-Pôles '!I38</f>
        <v>-218287.73085724562</v>
      </c>
    </row>
    <row r="39" spans="1:20" x14ac:dyDescent="0.25">
      <c r="A39" s="22" t="s">
        <v>96</v>
      </c>
      <c r="B39" s="104" t="s">
        <v>102</v>
      </c>
      <c r="C39" s="57" t="s">
        <v>28</v>
      </c>
      <c r="D39" s="83" t="s">
        <v>159</v>
      </c>
      <c r="E39" s="85">
        <v>5719000</v>
      </c>
      <c r="F39" s="85">
        <v>1338000</v>
      </c>
      <c r="G39" s="85">
        <v>1415000</v>
      </c>
      <c r="H39" s="85">
        <v>1462000</v>
      </c>
      <c r="I39" s="85">
        <v>1504000</v>
      </c>
      <c r="J39" s="85">
        <v>5514000</v>
      </c>
      <c r="K39" s="85">
        <v>1266000</v>
      </c>
      <c r="L39" s="85">
        <v>1384000</v>
      </c>
      <c r="M39" s="85">
        <v>1418000</v>
      </c>
      <c r="N39" s="85">
        <v>1446000</v>
      </c>
      <c r="P39" s="191">
        <f>'PF pro forma'!E39-'Histo-Pôles '!E39</f>
        <v>-944.34897110890597</v>
      </c>
      <c r="Q39" s="191">
        <f>'PF pro forma'!F39-'Histo-Pôles '!F39</f>
        <v>62204.346636249451</v>
      </c>
      <c r="R39" s="191">
        <f>'PF pro forma'!G39-'Histo-Pôles '!G39</f>
        <v>74737.551644429797</v>
      </c>
      <c r="S39" s="191">
        <f>'PF pro forma'!H39-'Histo-Pôles '!H39</f>
        <v>77562.744715379551</v>
      </c>
      <c r="T39" s="191">
        <f>'PF pro forma'!I39-'Histo-Pôles '!I39</f>
        <v>-215448.99196716957</v>
      </c>
    </row>
    <row r="40" spans="1:20" x14ac:dyDescent="0.25">
      <c r="A40" s="22" t="s">
        <v>97</v>
      </c>
      <c r="B40" s="104" t="s">
        <v>102</v>
      </c>
      <c r="C40" s="57" t="s">
        <v>28</v>
      </c>
      <c r="D40" s="89" t="s">
        <v>160</v>
      </c>
      <c r="E40" s="90">
        <v>-2074000</v>
      </c>
      <c r="F40" s="90">
        <v>-506000</v>
      </c>
      <c r="G40" s="90">
        <v>-493000</v>
      </c>
      <c r="H40" s="90">
        <v>-506000</v>
      </c>
      <c r="I40" s="90">
        <v>-569000</v>
      </c>
      <c r="J40" s="90">
        <v>-1848000</v>
      </c>
      <c r="K40" s="90">
        <v>-525000</v>
      </c>
      <c r="L40" s="90">
        <v>-442000</v>
      </c>
      <c r="M40" s="90">
        <v>-460000</v>
      </c>
      <c r="N40" s="90">
        <v>-421000</v>
      </c>
      <c r="P40" s="192">
        <f>'PF pro forma'!E40-'Histo-Pôles '!E40</f>
        <v>-324.38092975015752</v>
      </c>
      <c r="Q40" s="192">
        <f>'PF pro forma'!F40-'Histo-Pôles '!F40</f>
        <v>-82.444138900144026</v>
      </c>
      <c r="R40" s="192">
        <f>'PF pro forma'!G40-'Histo-Pôles '!G40</f>
        <v>-531.97926661383826</v>
      </c>
      <c r="S40" s="192">
        <f>'PF pro forma'!H40-'Histo-Pôles '!H40</f>
        <v>871.2183264909545</v>
      </c>
      <c r="T40" s="192">
        <f>'PF pro forma'!I40-'Histo-Pôles '!I40</f>
        <v>-581.17585072631482</v>
      </c>
    </row>
    <row r="41" spans="1:20" x14ac:dyDescent="0.25">
      <c r="A41" s="22" t="s">
        <v>98</v>
      </c>
      <c r="B41" s="104" t="s">
        <v>102</v>
      </c>
      <c r="C41" s="57" t="s">
        <v>28</v>
      </c>
      <c r="D41" s="83" t="s">
        <v>161</v>
      </c>
      <c r="E41" s="85">
        <v>3645000</v>
      </c>
      <c r="F41" s="85">
        <v>832000</v>
      </c>
      <c r="G41" s="85">
        <v>922000</v>
      </c>
      <c r="H41" s="85">
        <v>956000</v>
      </c>
      <c r="I41" s="85">
        <v>935000</v>
      </c>
      <c r="J41" s="85">
        <v>3666000</v>
      </c>
      <c r="K41" s="85">
        <v>741000</v>
      </c>
      <c r="L41" s="85">
        <v>942000</v>
      </c>
      <c r="M41" s="85">
        <v>958000</v>
      </c>
      <c r="N41" s="85">
        <v>1025000</v>
      </c>
      <c r="P41" s="191">
        <f>'PF pro forma'!E41-'Histo-Pôles '!E41</f>
        <v>-1268.7299008592963</v>
      </c>
      <c r="Q41" s="191">
        <f>'PF pro forma'!F41-'Histo-Pôles '!F41</f>
        <v>62121.902497349191</v>
      </c>
      <c r="R41" s="191">
        <f>'PF pro forma'!G41-'Histo-Pôles '!G41</f>
        <v>74205.572377815843</v>
      </c>
      <c r="S41" s="191">
        <f>'PF pro forma'!H41-'Histo-Pôles '!H41</f>
        <v>78433.963041870389</v>
      </c>
      <c r="T41" s="191">
        <f>'PF pro forma'!I41-'Histo-Pôles '!I41</f>
        <v>-216030.167817896</v>
      </c>
    </row>
    <row r="42" spans="1:20" x14ac:dyDescent="0.25">
      <c r="A42" s="136" t="s">
        <v>103</v>
      </c>
      <c r="B42" s="104" t="s">
        <v>102</v>
      </c>
      <c r="C42" s="57" t="s">
        <v>28</v>
      </c>
      <c r="D42" s="89" t="s">
        <v>172</v>
      </c>
      <c r="E42" s="90">
        <v>-7000</v>
      </c>
      <c r="F42" s="90">
        <v>0</v>
      </c>
      <c r="G42" s="90">
        <v>-4000</v>
      </c>
      <c r="H42" s="90">
        <v>-10000</v>
      </c>
      <c r="I42" s="90">
        <v>7000</v>
      </c>
      <c r="J42" s="90">
        <v>55000</v>
      </c>
      <c r="K42" s="90">
        <v>-2000</v>
      </c>
      <c r="L42" s="90">
        <v>13000</v>
      </c>
      <c r="M42" s="90">
        <v>25000</v>
      </c>
      <c r="N42" s="90">
        <v>19000</v>
      </c>
      <c r="P42" s="192">
        <f>'PF pro forma'!E42-'Histo-Pôles '!E42</f>
        <v>231.96587212451959</v>
      </c>
      <c r="Q42" s="192">
        <f>'PF pro forma'!F42-'Histo-Pôles '!F42</f>
        <v>1257.7144103767928</v>
      </c>
      <c r="R42" s="192">
        <f>'PF pro forma'!G42-'Histo-Pôles '!G42</f>
        <v>1676.7905899196962</v>
      </c>
      <c r="S42" s="192">
        <f>'PF pro forma'!H42-'Histo-Pôles '!H42</f>
        <v>177.05470791956213</v>
      </c>
      <c r="T42" s="192">
        <f>'PF pro forma'!I42-'Histo-Pôles '!I42</f>
        <v>-2879.5938360915261</v>
      </c>
    </row>
    <row r="43" spans="1:20" x14ac:dyDescent="0.25">
      <c r="A43" s="22" t="s">
        <v>104</v>
      </c>
      <c r="B43" s="104" t="s">
        <v>102</v>
      </c>
      <c r="C43" s="57" t="s">
        <v>28</v>
      </c>
      <c r="D43" s="66" t="s">
        <v>163</v>
      </c>
      <c r="E43" s="90">
        <v>-19000</v>
      </c>
      <c r="F43" s="90">
        <v>-23000</v>
      </c>
      <c r="G43" s="90">
        <v>3000</v>
      </c>
      <c r="H43" s="90">
        <v>1000</v>
      </c>
      <c r="I43" s="90">
        <v>0</v>
      </c>
      <c r="J43" s="90">
        <v>-4000</v>
      </c>
      <c r="K43" s="90">
        <v>-2000</v>
      </c>
      <c r="L43" s="90">
        <v>-1000</v>
      </c>
      <c r="M43" s="90">
        <v>-2000</v>
      </c>
      <c r="N43" s="90">
        <v>1000</v>
      </c>
      <c r="P43" s="192">
        <f>'PF pro forma'!E43-'Histo-Pôles '!E43</f>
        <v>282.20853941516907</v>
      </c>
      <c r="Q43" s="192">
        <f>'PF pro forma'!F43-'Histo-Pôles '!F43</f>
        <v>-207.9341038370294</v>
      </c>
      <c r="R43" s="192">
        <f>'PF pro forma'!G43-'Histo-Pôles '!G43</f>
        <v>430.94376420698427</v>
      </c>
      <c r="S43" s="192">
        <f>'PF pro forma'!H43-'Histo-Pôles '!H43</f>
        <v>-455.78128844524588</v>
      </c>
      <c r="T43" s="192">
        <f>'PF pro forma'!I43-'Histo-Pôles '!I43</f>
        <v>514.98016749045723</v>
      </c>
    </row>
    <row r="44" spans="1:20" x14ac:dyDescent="0.25">
      <c r="A44" s="22" t="s">
        <v>91</v>
      </c>
      <c r="B44" s="104" t="s">
        <v>102</v>
      </c>
      <c r="C44" s="57" t="s">
        <v>28</v>
      </c>
      <c r="D44" s="83" t="s">
        <v>164</v>
      </c>
      <c r="E44" s="85">
        <v>3619000</v>
      </c>
      <c r="F44" s="85">
        <v>809000</v>
      </c>
      <c r="G44" s="85">
        <v>921000</v>
      </c>
      <c r="H44" s="85">
        <v>947000</v>
      </c>
      <c r="I44" s="85">
        <v>942000</v>
      </c>
      <c r="J44" s="85">
        <v>3717000</v>
      </c>
      <c r="K44" s="85">
        <v>737000</v>
      </c>
      <c r="L44" s="85">
        <v>954000</v>
      </c>
      <c r="M44" s="85">
        <v>981000</v>
      </c>
      <c r="N44" s="85">
        <v>1045000</v>
      </c>
      <c r="P44" s="191">
        <f>'PF pro forma'!E44-'Histo-Pôles '!E44</f>
        <v>-754.55548931937665</v>
      </c>
      <c r="Q44" s="191">
        <f>'PF pro forma'!F44-'Histo-Pôles '!F44</f>
        <v>63171.682803888922</v>
      </c>
      <c r="R44" s="191">
        <f>'PF pro forma'!G44-'Histo-Pôles '!G44</f>
        <v>76313.306731942575</v>
      </c>
      <c r="S44" s="191">
        <f>'PF pro forma'!H44-'Histo-Pôles '!H44</f>
        <v>78155.236461344757</v>
      </c>
      <c r="T44" s="191">
        <f>'PF pro forma'!I44-'Histo-Pôles '!I44</f>
        <v>-218394.78148649703</v>
      </c>
    </row>
    <row r="45" spans="1:20" x14ac:dyDescent="0.25">
      <c r="A45" s="127"/>
      <c r="B45" s="103"/>
      <c r="C45" s="6"/>
      <c r="D45" s="89" t="s">
        <v>170</v>
      </c>
      <c r="E45" s="90">
        <f t="shared" ref="E45:N45" si="0">E46-E44</f>
        <v>-247000</v>
      </c>
      <c r="F45" s="90">
        <f t="shared" si="0"/>
        <v>-61000</v>
      </c>
      <c r="G45" s="90">
        <f t="shared" si="0"/>
        <v>-59000</v>
      </c>
      <c r="H45" s="90">
        <f t="shared" si="0"/>
        <v>-60000</v>
      </c>
      <c r="I45" s="90">
        <f t="shared" si="0"/>
        <v>-67000</v>
      </c>
      <c r="J45" s="90">
        <f t="shared" si="0"/>
        <v>-216000</v>
      </c>
      <c r="K45" s="90">
        <f t="shared" si="0"/>
        <v>-50000</v>
      </c>
      <c r="L45" s="90">
        <f t="shared" si="0"/>
        <v>-56000</v>
      </c>
      <c r="M45" s="90">
        <f t="shared" si="0"/>
        <v>-53000</v>
      </c>
      <c r="N45" s="90">
        <f t="shared" si="0"/>
        <v>-57000</v>
      </c>
      <c r="P45" s="192">
        <f>'PF pro forma'!E45-'Histo-Pôles '!E45</f>
        <v>-1338.6803635368124</v>
      </c>
      <c r="Q45" s="192">
        <f>'PF pro forma'!F45-'Histo-Pôles '!F45</f>
        <v>1155.7977931722999</v>
      </c>
      <c r="R45" s="192">
        <f>'PF pro forma'!G45-'Histo-Pôles '!G45</f>
        <v>-1172.1694936313434</v>
      </c>
      <c r="S45" s="192">
        <f>'PF pro forma'!H45-'Histo-Pôles '!H45</f>
        <v>-5331.3679130708333</v>
      </c>
      <c r="T45" s="192">
        <f>'PF pro forma'!I45-'Histo-Pôles '!I45</f>
        <v>4009.0592499990016</v>
      </c>
    </row>
    <row r="46" spans="1:20" x14ac:dyDescent="0.25">
      <c r="A46" s="22"/>
      <c r="B46" s="104" t="s">
        <v>105</v>
      </c>
      <c r="C46" s="59" t="s">
        <v>47</v>
      </c>
      <c r="D46" s="83" t="s">
        <v>173</v>
      </c>
      <c r="E46" s="85">
        <v>3372000</v>
      </c>
      <c r="F46" s="85">
        <v>748000</v>
      </c>
      <c r="G46" s="85">
        <v>862000</v>
      </c>
      <c r="H46" s="85">
        <v>887000</v>
      </c>
      <c r="I46" s="85">
        <v>875000</v>
      </c>
      <c r="J46" s="81">
        <v>3501000</v>
      </c>
      <c r="K46" s="81">
        <v>687000</v>
      </c>
      <c r="L46" s="81">
        <v>898000</v>
      </c>
      <c r="M46" s="81">
        <v>928000</v>
      </c>
      <c r="N46" s="81">
        <v>988000</v>
      </c>
      <c r="P46" s="191">
        <f>'PF pro forma'!E46-'Histo-Pôles '!E46</f>
        <v>-2093.235852856189</v>
      </c>
      <c r="Q46" s="191">
        <f>'PF pro forma'!F46-'Histo-Pôles '!F46</f>
        <v>64327.480597061221</v>
      </c>
      <c r="R46" s="191">
        <f>'PF pro forma'!G46-'Histo-Pôles '!G46</f>
        <v>75141.137238311232</v>
      </c>
      <c r="S46" s="191">
        <f>'PF pro forma'!H46-'Histo-Pôles '!H46</f>
        <v>72823.868548273924</v>
      </c>
      <c r="T46" s="191">
        <f>'PF pro forma'!I46-'Histo-Pôles '!I46</f>
        <v>-214385.72223649803</v>
      </c>
    </row>
    <row r="47" spans="1:20" s="9" customFormat="1" ht="6" customHeight="1" x14ac:dyDescent="0.25">
      <c r="B47" s="105"/>
      <c r="C47" s="6"/>
      <c r="D47" s="15"/>
      <c r="E47" s="97"/>
      <c r="F47" s="97"/>
      <c r="G47" s="97"/>
      <c r="H47" s="97"/>
      <c r="I47" s="97"/>
      <c r="J47" s="97"/>
      <c r="K47" s="97"/>
      <c r="L47" s="97"/>
      <c r="M47" s="97"/>
      <c r="N47" s="97"/>
      <c r="P47" s="193">
        <f>'PF pro forma'!E47-'Histo-Pôles '!E47</f>
        <v>0</v>
      </c>
      <c r="Q47" s="193">
        <f>'PF pro forma'!F47-'Histo-Pôles '!F47</f>
        <v>0</v>
      </c>
      <c r="R47" s="193">
        <f>'PF pro forma'!G47-'Histo-Pôles '!G47</f>
        <v>0</v>
      </c>
      <c r="S47" s="193">
        <f>'PF pro forma'!H47-'Histo-Pôles '!H47</f>
        <v>0</v>
      </c>
      <c r="T47" s="193">
        <f>'PF pro forma'!I47-'Histo-Pôles '!I47</f>
        <v>0</v>
      </c>
    </row>
    <row r="48" spans="1:20" x14ac:dyDescent="0.25">
      <c r="C48" s="94" t="s">
        <v>48</v>
      </c>
      <c r="D48" s="89" t="str">
        <f>"Allocated Equity (€bn, year to date) "</f>
        <v xml:space="preserve">Allocated Equity (€bn, year to date) </v>
      </c>
      <c r="E48" s="113" t="e">
        <f>#REF!</f>
        <v>#REF!</v>
      </c>
      <c r="F48" s="113" t="e">
        <f>#REF!</f>
        <v>#REF!</v>
      </c>
      <c r="G48" s="82" t="e">
        <f>#REF!</f>
        <v>#REF!</v>
      </c>
      <c r="H48" s="82" t="e">
        <f>#REF!</f>
        <v>#REF!</v>
      </c>
      <c r="I48" s="82" t="e">
        <f>#REF!</f>
        <v>#REF!</v>
      </c>
      <c r="J48" s="82" t="e">
        <f>#REF!</f>
        <v>#REF!</v>
      </c>
      <c r="K48" s="82" t="e">
        <f>#REF!</f>
        <v>#REF!</v>
      </c>
      <c r="L48" s="82" t="e">
        <f>#REF!</f>
        <v>#REF!</v>
      </c>
      <c r="M48" s="82" t="e">
        <f>#REF!</f>
        <v>#REF!</v>
      </c>
      <c r="N48" s="113" t="e">
        <f>#REF!</f>
        <v>#REF!</v>
      </c>
      <c r="P48" s="194" t="e">
        <f>'PF pro forma'!E48-'Histo-Pôles '!E48</f>
        <v>#REF!</v>
      </c>
      <c r="Q48" s="194" t="e">
        <f>'PF pro forma'!F48-'Histo-Pôles '!F48</f>
        <v>#REF!</v>
      </c>
      <c r="R48" s="195" t="e">
        <f>'PF pro forma'!G48-'Histo-Pôles '!G48</f>
        <v>#REF!</v>
      </c>
      <c r="S48" s="195" t="e">
        <f>'PF pro forma'!H48-'Histo-Pôles '!H48</f>
        <v>#REF!</v>
      </c>
      <c r="T48" s="195" t="e">
        <f>'PF pro forma'!I48-'Histo-Pôles '!I48</f>
        <v>#REF!</v>
      </c>
    </row>
    <row r="49" spans="1:20" x14ac:dyDescent="0.25">
      <c r="C49" s="94"/>
      <c r="D49" s="89"/>
      <c r="E49" s="82"/>
      <c r="F49" s="82"/>
      <c r="G49" s="82"/>
      <c r="H49" s="82"/>
      <c r="I49" s="82"/>
      <c r="J49" s="82"/>
      <c r="K49" s="82"/>
      <c r="L49" s="82"/>
      <c r="M49" s="82"/>
      <c r="N49" s="82"/>
      <c r="P49" s="195"/>
      <c r="Q49" s="195"/>
      <c r="R49" s="195"/>
      <c r="S49" s="195"/>
      <c r="T49" s="195"/>
    </row>
    <row r="50" spans="1:20" s="126" customFormat="1" x14ac:dyDescent="0.25">
      <c r="B50" s="102"/>
      <c r="C50" s="9"/>
      <c r="D50" s="144" t="str">
        <f>"€m "</f>
        <v xml:space="preserve">€m </v>
      </c>
      <c r="E50" s="74">
        <f>2014</f>
        <v>2014</v>
      </c>
      <c r="F50" s="74" t="s">
        <v>148</v>
      </c>
      <c r="G50" s="74" t="s">
        <v>149</v>
      </c>
      <c r="H50" s="74" t="s">
        <v>150</v>
      </c>
      <c r="I50" s="74" t="s">
        <v>151</v>
      </c>
      <c r="J50" s="74">
        <f>2013</f>
        <v>2013</v>
      </c>
      <c r="K50" s="74" t="s">
        <v>152</v>
      </c>
      <c r="L50" s="74" t="s">
        <v>153</v>
      </c>
      <c r="M50" s="74" t="s">
        <v>154</v>
      </c>
      <c r="N50" s="74" t="s">
        <v>155</v>
      </c>
      <c r="P50" s="189">
        <f>2014</f>
        <v>2014</v>
      </c>
      <c r="Q50" s="189" t="s">
        <v>148</v>
      </c>
      <c r="R50" s="189" t="s">
        <v>149</v>
      </c>
      <c r="S50" s="189" t="s">
        <v>150</v>
      </c>
      <c r="T50" s="189" t="s">
        <v>151</v>
      </c>
    </row>
    <row r="51" spans="1:20" x14ac:dyDescent="0.25">
      <c r="C51" s="17"/>
      <c r="D51" s="83" t="s">
        <v>174</v>
      </c>
      <c r="E51" s="2"/>
      <c r="F51" s="2"/>
      <c r="G51" s="2"/>
      <c r="H51" s="2"/>
      <c r="I51" s="2"/>
      <c r="J51" s="2"/>
      <c r="K51" s="2"/>
      <c r="L51" s="2"/>
      <c r="M51" s="2"/>
      <c r="N51" s="2"/>
      <c r="P51" s="190"/>
      <c r="Q51" s="190"/>
      <c r="R51" s="190"/>
      <c r="S51" s="190"/>
      <c r="T51" s="190"/>
    </row>
    <row r="52" spans="1:20" x14ac:dyDescent="0.25">
      <c r="A52" s="22" t="s">
        <v>99</v>
      </c>
      <c r="B52" s="104" t="s">
        <v>105</v>
      </c>
      <c r="C52" s="59" t="s">
        <v>48</v>
      </c>
      <c r="D52" s="83" t="s">
        <v>157</v>
      </c>
      <c r="E52" s="85">
        <v>15152000</v>
      </c>
      <c r="F52" s="85">
        <v>3810000</v>
      </c>
      <c r="G52" s="85">
        <v>3758000</v>
      </c>
      <c r="H52" s="85">
        <v>3781000</v>
      </c>
      <c r="I52" s="85">
        <v>3803000</v>
      </c>
      <c r="J52" s="81">
        <v>15104000</v>
      </c>
      <c r="K52" s="81">
        <v>3755000</v>
      </c>
      <c r="L52" s="81">
        <v>3784000</v>
      </c>
      <c r="M52" s="81">
        <v>3809000</v>
      </c>
      <c r="N52" s="81">
        <v>3756000</v>
      </c>
      <c r="P52" s="191">
        <f>'PF pro forma'!E52-'Histo-Pôles '!E52</f>
        <v>-8115.7310346420854</v>
      </c>
      <c r="Q52" s="191">
        <f>'PF pro forma'!F52-'Histo-Pôles '!F52</f>
        <v>-8828.7436344297603</v>
      </c>
      <c r="R52" s="191">
        <f>'PF pro forma'!G52-'Histo-Pôles '!G52</f>
        <v>315.9418711764738</v>
      </c>
      <c r="S52" s="191">
        <f>'PF pro forma'!H52-'Histo-Pôles '!H52</f>
        <v>-136.28209343040362</v>
      </c>
      <c r="T52" s="191">
        <f>'PF pro forma'!I52-'Histo-Pôles '!I52</f>
        <v>533.3528220448643</v>
      </c>
    </row>
    <row r="53" spans="1:20" x14ac:dyDescent="0.25">
      <c r="A53" s="22" t="s">
        <v>95</v>
      </c>
      <c r="B53" s="104" t="s">
        <v>105</v>
      </c>
      <c r="C53" s="59" t="s">
        <v>48</v>
      </c>
      <c r="D53" s="89" t="s">
        <v>158</v>
      </c>
      <c r="E53" s="90">
        <v>-9740000</v>
      </c>
      <c r="F53" s="90">
        <v>-2541000</v>
      </c>
      <c r="G53" s="90">
        <v>-2448000</v>
      </c>
      <c r="H53" s="90">
        <v>-2384000</v>
      </c>
      <c r="I53" s="90">
        <v>-2367000</v>
      </c>
      <c r="J53" s="90">
        <v>-9744000</v>
      </c>
      <c r="K53" s="90">
        <v>-2537000</v>
      </c>
      <c r="L53" s="90">
        <v>-2447000</v>
      </c>
      <c r="M53" s="90">
        <v>-2400000</v>
      </c>
      <c r="N53" s="90">
        <v>-2360000</v>
      </c>
      <c r="P53" s="192">
        <f>'PF pro forma'!E53-'Histo-Pôles '!E53</f>
        <v>5377.8578104060143</v>
      </c>
      <c r="Q53" s="192">
        <f>'PF pro forma'!F53-'Histo-Pôles '!F53</f>
        <v>72408.640952361748</v>
      </c>
      <c r="R53" s="192">
        <f>'PF pro forma'!G53-'Histo-Pôles '!G53</f>
        <v>71723.128440666012</v>
      </c>
      <c r="S53" s="192">
        <f>'PF pro forma'!H53-'Histo-Pôles '!H53</f>
        <v>73747.460696233902</v>
      </c>
      <c r="T53" s="192">
        <f>'PF pro forma'!I53-'Histo-Pôles '!I53</f>
        <v>-212501.37227885472</v>
      </c>
    </row>
    <row r="54" spans="1:20" x14ac:dyDescent="0.25">
      <c r="A54" s="22" t="s">
        <v>100</v>
      </c>
      <c r="B54" s="104" t="s">
        <v>105</v>
      </c>
      <c r="C54" s="59" t="s">
        <v>48</v>
      </c>
      <c r="D54" s="83" t="s">
        <v>159</v>
      </c>
      <c r="E54" s="85">
        <v>5412000</v>
      </c>
      <c r="F54" s="85">
        <v>1269000</v>
      </c>
      <c r="G54" s="85">
        <v>1310000</v>
      </c>
      <c r="H54" s="85">
        <v>1397000</v>
      </c>
      <c r="I54" s="85">
        <v>1436000</v>
      </c>
      <c r="J54" s="85">
        <v>5360000</v>
      </c>
      <c r="K54" s="85">
        <v>1218000</v>
      </c>
      <c r="L54" s="85">
        <v>1337000</v>
      </c>
      <c r="M54" s="85">
        <v>1409000</v>
      </c>
      <c r="N54" s="85">
        <v>1396000</v>
      </c>
      <c r="P54" s="191">
        <f>'PF pro forma'!E54-'Histo-Pôles '!E54</f>
        <v>-2737.8732242360711</v>
      </c>
      <c r="Q54" s="191">
        <f>'PF pro forma'!F54-'Histo-Pôles '!F54</f>
        <v>63579.897317931987</v>
      </c>
      <c r="R54" s="191">
        <f>'PF pro forma'!G54-'Histo-Pôles '!G54</f>
        <v>72039.070311842486</v>
      </c>
      <c r="S54" s="191">
        <f>'PF pro forma'!H54-'Histo-Pôles '!H54</f>
        <v>73611.178602803499</v>
      </c>
      <c r="T54" s="191">
        <f>'PF pro forma'!I54-'Histo-Pôles '!I54</f>
        <v>-211968.01945680985</v>
      </c>
    </row>
    <row r="55" spans="1:20" x14ac:dyDescent="0.25">
      <c r="A55" s="22" t="s">
        <v>97</v>
      </c>
      <c r="B55" s="104" t="s">
        <v>105</v>
      </c>
      <c r="C55" s="59" t="s">
        <v>48</v>
      </c>
      <c r="D55" s="89" t="s">
        <v>160</v>
      </c>
      <c r="E55" s="90">
        <v>-2070000</v>
      </c>
      <c r="F55" s="90">
        <v>-505000</v>
      </c>
      <c r="G55" s="90">
        <v>-491000</v>
      </c>
      <c r="H55" s="90">
        <v>-505000</v>
      </c>
      <c r="I55" s="90">
        <v>-569000</v>
      </c>
      <c r="J55" s="90">
        <v>-1843000</v>
      </c>
      <c r="K55" s="90">
        <v>-524000</v>
      </c>
      <c r="L55" s="90">
        <v>-441000</v>
      </c>
      <c r="M55" s="90">
        <v>-459000</v>
      </c>
      <c r="N55" s="90">
        <v>-419000</v>
      </c>
      <c r="P55" s="192">
        <f>'PF pro forma'!E55-'Histo-Pôles '!E55</f>
        <v>-246.64384347293526</v>
      </c>
      <c r="Q55" s="192">
        <f>'PF pro forma'!F55-'Histo-Pôles '!F55</f>
        <v>-34.532331218011677</v>
      </c>
      <c r="R55" s="192">
        <f>'PF pro forma'!G55-'Histo-Pôles '!G55</f>
        <v>-238.21610087779118</v>
      </c>
      <c r="S55" s="192">
        <f>'PF pro forma'!H55-'Histo-Pôles '!H55</f>
        <v>-597.29475028981688</v>
      </c>
      <c r="T55" s="192">
        <f>'PF pro forma'!I55-'Histo-Pôles '!I55</f>
        <v>623.3993389129173</v>
      </c>
    </row>
    <row r="56" spans="1:20" x14ac:dyDescent="0.25">
      <c r="A56" s="22" t="s">
        <v>101</v>
      </c>
      <c r="B56" s="104" t="s">
        <v>105</v>
      </c>
      <c r="C56" s="59" t="s">
        <v>48</v>
      </c>
      <c r="D56" s="83" t="s">
        <v>161</v>
      </c>
      <c r="E56" s="85">
        <v>3342000</v>
      </c>
      <c r="F56" s="85">
        <v>764000</v>
      </c>
      <c r="G56" s="85">
        <v>819000</v>
      </c>
      <c r="H56" s="85">
        <v>892000</v>
      </c>
      <c r="I56" s="85">
        <v>867000</v>
      </c>
      <c r="J56" s="85">
        <v>3517000</v>
      </c>
      <c r="K56" s="85">
        <v>694000</v>
      </c>
      <c r="L56" s="85">
        <v>896000</v>
      </c>
      <c r="M56" s="85">
        <v>950000</v>
      </c>
      <c r="N56" s="85">
        <v>977000</v>
      </c>
      <c r="P56" s="191">
        <f>'PF pro forma'!E56-'Histo-Pôles '!E56</f>
        <v>-2984.5170677090064</v>
      </c>
      <c r="Q56" s="191">
        <f>'PF pro forma'!F56-'Histo-Pôles '!F56</f>
        <v>63545.364986713976</v>
      </c>
      <c r="R56" s="191">
        <f>'PF pro forma'!G56-'Histo-Pôles '!G56</f>
        <v>71800.854210964637</v>
      </c>
      <c r="S56" s="191">
        <f>'PF pro forma'!H56-'Histo-Pôles '!H56</f>
        <v>73013.88385251374</v>
      </c>
      <c r="T56" s="191">
        <f>'PF pro forma'!I56-'Histo-Pôles '!I56</f>
        <v>-211344.62011789693</v>
      </c>
    </row>
    <row r="57" spans="1:20" x14ac:dyDescent="0.25">
      <c r="A57" s="136" t="s">
        <v>103</v>
      </c>
      <c r="B57" s="104" t="s">
        <v>105</v>
      </c>
      <c r="C57" s="59" t="s">
        <v>48</v>
      </c>
      <c r="D57" s="89" t="s">
        <v>172</v>
      </c>
      <c r="E57" s="90">
        <v>-8000</v>
      </c>
      <c r="F57" s="90">
        <v>0</v>
      </c>
      <c r="G57" s="90">
        <v>-5000</v>
      </c>
      <c r="H57" s="90">
        <v>-10000</v>
      </c>
      <c r="I57" s="90">
        <v>7000</v>
      </c>
      <c r="J57" s="90">
        <v>55000</v>
      </c>
      <c r="K57" s="90">
        <v>-1000</v>
      </c>
      <c r="L57" s="90">
        <v>12000</v>
      </c>
      <c r="M57" s="90">
        <v>25000</v>
      </c>
      <c r="N57" s="90">
        <v>19000</v>
      </c>
      <c r="P57" s="192">
        <f>'PF pro forma'!E57-'Histo-Pôles '!E57</f>
        <v>207.37232212451818</v>
      </c>
      <c r="Q57" s="192">
        <f>'PF pro forma'!F57-'Histo-Pôles '!F57</f>
        <v>982.74243704345918</v>
      </c>
      <c r="R57" s="192">
        <f>'PF pro forma'!G57-'Histo-Pôles '!G57</f>
        <v>2417.9534732530296</v>
      </c>
      <c r="S57" s="192">
        <f>'PF pro forma'!H57-'Histo-Pôles '!H57</f>
        <v>-81.182042080437895</v>
      </c>
      <c r="T57" s="192">
        <f>'PF pro forma'!I57-'Histo-Pôles '!I57</f>
        <v>-3112.1415460915264</v>
      </c>
    </row>
    <row r="58" spans="1:20" x14ac:dyDescent="0.25">
      <c r="A58" s="22" t="s">
        <v>104</v>
      </c>
      <c r="B58" s="104" t="s">
        <v>105</v>
      </c>
      <c r="C58" s="59" t="s">
        <v>48</v>
      </c>
      <c r="D58" s="66" t="s">
        <v>163</v>
      </c>
      <c r="E58" s="90">
        <v>-19000</v>
      </c>
      <c r="F58" s="90">
        <v>-23000</v>
      </c>
      <c r="G58" s="90">
        <v>3000</v>
      </c>
      <c r="H58" s="90">
        <v>1000</v>
      </c>
      <c r="I58" s="90">
        <v>0</v>
      </c>
      <c r="J58" s="90">
        <v>-4000</v>
      </c>
      <c r="K58" s="90">
        <v>-2000</v>
      </c>
      <c r="L58" s="90">
        <v>-1000</v>
      </c>
      <c r="M58" s="90">
        <v>-2000</v>
      </c>
      <c r="N58" s="90">
        <v>1000</v>
      </c>
      <c r="P58" s="192">
        <f>'PF pro forma'!E58-'Histo-Pôles '!E58</f>
        <v>350.2150427484994</v>
      </c>
      <c r="Q58" s="192">
        <f>'PF pro forma'!F58-'Histo-Pôles '!F58</f>
        <v>-208.54682345623223</v>
      </c>
      <c r="R58" s="192">
        <f>'PF pro forma'!G58-'Histo-Pôles '!G58</f>
        <v>431.61731087365115</v>
      </c>
      <c r="S58" s="192">
        <f>'PF pro forma'!H58-'Histo-Pôles '!H58</f>
        <v>-405.40727215937761</v>
      </c>
      <c r="T58" s="192">
        <f>'PF pro forma'!I58-'Histo-Pôles '!I58</f>
        <v>532.55182749045719</v>
      </c>
    </row>
    <row r="59" spans="1:20" x14ac:dyDescent="0.25">
      <c r="A59" s="22" t="s">
        <v>92</v>
      </c>
      <c r="B59" s="104" t="s">
        <v>105</v>
      </c>
      <c r="C59" s="59" t="s">
        <v>48</v>
      </c>
      <c r="D59" s="83" t="s">
        <v>164</v>
      </c>
      <c r="E59" s="85">
        <v>3315000</v>
      </c>
      <c r="F59" s="85">
        <v>741000</v>
      </c>
      <c r="G59" s="85">
        <v>817000</v>
      </c>
      <c r="H59" s="85">
        <v>883000</v>
      </c>
      <c r="I59" s="85">
        <v>874000</v>
      </c>
      <c r="J59" s="85">
        <v>3568000</v>
      </c>
      <c r="K59" s="85">
        <v>691000</v>
      </c>
      <c r="L59" s="85">
        <v>907000</v>
      </c>
      <c r="M59" s="85">
        <v>973000</v>
      </c>
      <c r="N59" s="85">
        <v>997000</v>
      </c>
      <c r="P59" s="191">
        <f>'PF pro forma'!E59-'Histo-Pôles '!E59</f>
        <v>-2426.9297028360888</v>
      </c>
      <c r="Q59" s="191">
        <f>'PF pro forma'!F59-'Histo-Pôles '!F59</f>
        <v>64319.560600301251</v>
      </c>
      <c r="R59" s="191">
        <f>'PF pro forma'!G59-'Histo-Pôles '!G59</f>
        <v>74650.424995091278</v>
      </c>
      <c r="S59" s="191">
        <f>'PF pro forma'!H59-'Histo-Pôles '!H59</f>
        <v>72527.294538273942</v>
      </c>
      <c r="T59" s="191">
        <f>'PF pro forma'!I59-'Histo-Pôles '!I59</f>
        <v>-213924.20983649802</v>
      </c>
    </row>
    <row r="60" spans="1:20" s="9" customFormat="1" ht="6" customHeight="1" x14ac:dyDescent="0.25">
      <c r="B60" s="105"/>
      <c r="C60" s="6"/>
      <c r="D60" s="15"/>
      <c r="E60" s="97"/>
      <c r="F60" s="97"/>
      <c r="G60" s="97"/>
      <c r="H60" s="97"/>
      <c r="I60" s="97"/>
      <c r="J60" s="97"/>
      <c r="K60" s="97"/>
      <c r="L60" s="97"/>
      <c r="M60" s="97"/>
      <c r="N60" s="97"/>
      <c r="P60" s="193">
        <f>'PF pro forma'!E60-'Histo-Pôles '!E60</f>
        <v>0</v>
      </c>
      <c r="Q60" s="193">
        <f>'PF pro forma'!F60-'Histo-Pôles '!F60</f>
        <v>0</v>
      </c>
      <c r="R60" s="193">
        <f>'PF pro forma'!G60-'Histo-Pôles '!G60</f>
        <v>0</v>
      </c>
      <c r="S60" s="193">
        <f>'PF pro forma'!H60-'Histo-Pôles '!H60</f>
        <v>0</v>
      </c>
      <c r="T60" s="193">
        <f>'PF pro forma'!I60-'Histo-Pôles '!I60</f>
        <v>0</v>
      </c>
    </row>
    <row r="61" spans="1:20" x14ac:dyDescent="0.25">
      <c r="C61" s="94" t="s">
        <v>48</v>
      </c>
      <c r="D61" s="89" t="str">
        <f>"Allocated Equity (€bn, year to date) "</f>
        <v xml:space="preserve">Allocated Equity (€bn, year to date) </v>
      </c>
      <c r="E61" s="113" t="e">
        <f>#REF!</f>
        <v>#REF!</v>
      </c>
      <c r="F61" s="113" t="e">
        <f>#REF!</f>
        <v>#REF!</v>
      </c>
      <c r="G61" s="82" t="e">
        <f>#REF!</f>
        <v>#REF!</v>
      </c>
      <c r="H61" s="82" t="e">
        <f>#REF!</f>
        <v>#REF!</v>
      </c>
      <c r="I61" s="82" t="e">
        <f>#REF!</f>
        <v>#REF!</v>
      </c>
      <c r="J61" s="82" t="e">
        <f>#REF!</f>
        <v>#REF!</v>
      </c>
      <c r="K61" s="82" t="e">
        <f>#REF!</f>
        <v>#REF!</v>
      </c>
      <c r="L61" s="82" t="e">
        <f>#REF!</f>
        <v>#REF!</v>
      </c>
      <c r="M61" s="82" t="e">
        <f>#REF!</f>
        <v>#REF!</v>
      </c>
      <c r="N61" s="113" t="e">
        <f>#REF!</f>
        <v>#REF!</v>
      </c>
      <c r="P61" s="194" t="e">
        <f>'PF pro forma'!E61-'Histo-Pôles '!E61</f>
        <v>#REF!</v>
      </c>
      <c r="Q61" s="194" t="e">
        <f>'PF pro forma'!F61-'Histo-Pôles '!F61</f>
        <v>#REF!</v>
      </c>
      <c r="R61" s="195" t="e">
        <f>'PF pro forma'!G61-'Histo-Pôles '!G61</f>
        <v>#REF!</v>
      </c>
      <c r="S61" s="195" t="e">
        <f>'PF pro forma'!H61-'Histo-Pôles '!H61</f>
        <v>#REF!</v>
      </c>
      <c r="T61" s="195" t="e">
        <f>'PF pro forma'!I61-'Histo-Pôles '!I61</f>
        <v>#REF!</v>
      </c>
    </row>
    <row r="62" spans="1:20" s="9" customFormat="1" ht="13.5" customHeight="1" x14ac:dyDescent="0.25">
      <c r="B62" s="105"/>
      <c r="C62" s="6"/>
      <c r="D62" s="7"/>
      <c r="E62" s="98"/>
      <c r="F62" s="98"/>
      <c r="G62" s="98"/>
      <c r="H62" s="98"/>
      <c r="I62" s="98"/>
      <c r="J62" s="98"/>
      <c r="K62" s="98"/>
      <c r="L62" s="98"/>
      <c r="M62" s="98"/>
      <c r="N62" s="98"/>
      <c r="P62" s="196"/>
      <c r="Q62" s="196"/>
      <c r="R62" s="196"/>
      <c r="S62" s="196"/>
      <c r="T62" s="196"/>
    </row>
    <row r="63" spans="1:20" s="126" customFormat="1" x14ac:dyDescent="0.25">
      <c r="B63" s="102"/>
      <c r="C63" s="9"/>
      <c r="D63" s="144" t="str">
        <f>"€m "</f>
        <v xml:space="preserve">€m </v>
      </c>
      <c r="E63" s="74">
        <f>2014</f>
        <v>2014</v>
      </c>
      <c r="F63" s="74" t="s">
        <v>148</v>
      </c>
      <c r="G63" s="74" t="s">
        <v>149</v>
      </c>
      <c r="H63" s="74" t="s">
        <v>150</v>
      </c>
      <c r="I63" s="74" t="s">
        <v>151</v>
      </c>
      <c r="J63" s="74">
        <f>2013</f>
        <v>2013</v>
      </c>
      <c r="K63" s="74" t="s">
        <v>152</v>
      </c>
      <c r="L63" s="74" t="s">
        <v>153</v>
      </c>
      <c r="M63" s="74" t="s">
        <v>154</v>
      </c>
      <c r="N63" s="74" t="s">
        <v>155</v>
      </c>
      <c r="P63" s="189">
        <f>2014</f>
        <v>2014</v>
      </c>
      <c r="Q63" s="189" t="s">
        <v>148</v>
      </c>
      <c r="R63" s="189" t="s">
        <v>149</v>
      </c>
      <c r="S63" s="189" t="s">
        <v>150</v>
      </c>
      <c r="T63" s="189" t="s">
        <v>151</v>
      </c>
    </row>
    <row r="64" spans="1:20" x14ac:dyDescent="0.25">
      <c r="D64" s="83" t="s">
        <v>175</v>
      </c>
    </row>
    <row r="65" spans="1:20" x14ac:dyDescent="0.25">
      <c r="A65" s="22" t="s">
        <v>93</v>
      </c>
      <c r="B65" s="103" t="s">
        <v>106</v>
      </c>
      <c r="C65" s="65" t="s">
        <v>0</v>
      </c>
      <c r="D65" s="83" t="s">
        <v>157</v>
      </c>
      <c r="E65" s="85">
        <v>6730000</v>
      </c>
      <c r="F65" s="85">
        <v>1657000</v>
      </c>
      <c r="G65" s="85">
        <v>1662000</v>
      </c>
      <c r="H65" s="85">
        <v>1700000</v>
      </c>
      <c r="I65" s="85">
        <v>1711000</v>
      </c>
      <c r="J65" s="81">
        <v>6922000</v>
      </c>
      <c r="K65" s="81">
        <v>1698000</v>
      </c>
      <c r="L65" s="81">
        <v>1755000</v>
      </c>
      <c r="M65" s="81">
        <v>1757000</v>
      </c>
      <c r="N65" s="81">
        <v>1712000</v>
      </c>
      <c r="P65" s="191">
        <f>'PF pro forma'!E65-'Histo-Pôles '!E65</f>
        <v>18713.833833642304</v>
      </c>
      <c r="Q65" s="191">
        <f>'PF pro forma'!F65-'Histo-Pôles '!F65</f>
        <v>-5338.207561142277</v>
      </c>
      <c r="R65" s="191">
        <f>'PF pro forma'!G65-'Histo-Pôles '!G65</f>
        <v>7258.881527164951</v>
      </c>
      <c r="S65" s="191">
        <f>'PF pro forma'!H65-'Histo-Pôles '!H65</f>
        <v>8127.464262166759</v>
      </c>
      <c r="T65" s="191">
        <f>'PF pro forma'!I65-'Histo-Pôles '!I65</f>
        <v>8665.6956054540351</v>
      </c>
    </row>
    <row r="66" spans="1:20" s="16" customFormat="1" x14ac:dyDescent="0.25">
      <c r="A66" s="136" t="s">
        <v>107</v>
      </c>
      <c r="B66" s="103" t="s">
        <v>106</v>
      </c>
      <c r="C66" s="86" t="s">
        <v>0</v>
      </c>
      <c r="D66" s="87" t="s">
        <v>176</v>
      </c>
      <c r="E66" s="88">
        <v>4000000</v>
      </c>
      <c r="F66" s="88">
        <v>985000</v>
      </c>
      <c r="G66" s="88">
        <v>979000</v>
      </c>
      <c r="H66" s="88">
        <v>1031000</v>
      </c>
      <c r="I66" s="88">
        <v>1005000</v>
      </c>
      <c r="J66" s="88">
        <v>4145000</v>
      </c>
      <c r="K66" s="88">
        <v>1025000</v>
      </c>
      <c r="L66" s="88">
        <v>1055000</v>
      </c>
      <c r="M66" s="88">
        <v>1055000</v>
      </c>
      <c r="N66" s="88">
        <v>1010000</v>
      </c>
      <c r="P66" s="197">
        <f>'PF pro forma'!E66-'Histo-Pôles '!E66</f>
        <v>1366.8761864607222</v>
      </c>
      <c r="Q66" s="197">
        <f>'PF pro forma'!F66-'Histo-Pôles '!F66</f>
        <v>758.27078181051183</v>
      </c>
      <c r="R66" s="197">
        <f>'PF pro forma'!G66-'Histo-Pôles '!G66</f>
        <v>250.80027963756584</v>
      </c>
      <c r="S66" s="197">
        <f>'PF pro forma'!H66-'Histo-Pôles '!H66</f>
        <v>-290.67216150462627</v>
      </c>
      <c r="T66" s="197">
        <f>'PF pro forma'!I66-'Histo-Pôles '!I66</f>
        <v>648.47728651831858</v>
      </c>
    </row>
    <row r="67" spans="1:20" s="16" customFormat="1" x14ac:dyDescent="0.25">
      <c r="A67" s="22" t="s">
        <v>108</v>
      </c>
      <c r="B67" s="103" t="s">
        <v>106</v>
      </c>
      <c r="C67" s="86" t="s">
        <v>0</v>
      </c>
      <c r="D67" s="87" t="s">
        <v>177</v>
      </c>
      <c r="E67" s="88">
        <v>2730000</v>
      </c>
      <c r="F67" s="88">
        <v>672000</v>
      </c>
      <c r="G67" s="88">
        <v>683000</v>
      </c>
      <c r="H67" s="88">
        <v>669000</v>
      </c>
      <c r="I67" s="88">
        <v>706000</v>
      </c>
      <c r="J67" s="88">
        <v>2777000</v>
      </c>
      <c r="K67" s="88">
        <v>673000</v>
      </c>
      <c r="L67" s="88">
        <v>700000</v>
      </c>
      <c r="M67" s="88">
        <v>702000</v>
      </c>
      <c r="N67" s="88">
        <v>702000</v>
      </c>
      <c r="P67" s="197">
        <f>'PF pro forma'!E67-'Histo-Pôles '!E67</f>
        <v>17346.957647181582</v>
      </c>
      <c r="Q67" s="197">
        <f>'PF pro forma'!F67-'Histo-Pôles '!F67</f>
        <v>-6096.4783429527888</v>
      </c>
      <c r="R67" s="197">
        <f>'PF pro forma'!G67-'Histo-Pôles '!G67</f>
        <v>7008.0812475273851</v>
      </c>
      <c r="S67" s="197">
        <f>'PF pro forma'!H67-'Histo-Pôles '!H67</f>
        <v>8418.1364236713853</v>
      </c>
      <c r="T67" s="197">
        <f>'PF pro forma'!I67-'Histo-Pôles '!I67</f>
        <v>8017.2183189357165</v>
      </c>
    </row>
    <row r="68" spans="1:20" x14ac:dyDescent="0.25">
      <c r="A68" s="22" t="s">
        <v>95</v>
      </c>
      <c r="B68" s="103" t="s">
        <v>106</v>
      </c>
      <c r="C68" s="65" t="s">
        <v>0</v>
      </c>
      <c r="D68" s="89" t="s">
        <v>158</v>
      </c>
      <c r="E68" s="90">
        <v>-4493000</v>
      </c>
      <c r="F68" s="90">
        <v>-1182000</v>
      </c>
      <c r="G68" s="90">
        <v>-1147000</v>
      </c>
      <c r="H68" s="90">
        <v>-1086000</v>
      </c>
      <c r="I68" s="90">
        <v>-1078000</v>
      </c>
      <c r="J68" s="90">
        <v>-4543000</v>
      </c>
      <c r="K68" s="90">
        <v>-1200000</v>
      </c>
      <c r="L68" s="90">
        <v>-1162000</v>
      </c>
      <c r="M68" s="90">
        <v>-1097000</v>
      </c>
      <c r="N68" s="90">
        <v>-1084000</v>
      </c>
      <c r="P68" s="192">
        <f>'PF pro forma'!E68-'Histo-Pôles '!E68</f>
        <v>-17001.043719052337</v>
      </c>
      <c r="Q68" s="192">
        <f>'PF pro forma'!F68-'Histo-Pôles '!F68</f>
        <v>13146.867918104399</v>
      </c>
      <c r="R68" s="192">
        <f>'PF pro forma'!G68-'Histo-Pôles '!G68</f>
        <v>12776.190160497557</v>
      </c>
      <c r="S68" s="192">
        <f>'PF pro forma'!H68-'Histo-Pôles '!H68</f>
        <v>13914.591067175847</v>
      </c>
      <c r="T68" s="192">
        <f>'PF pro forma'!I68-'Histo-Pôles '!I68</f>
        <v>-56838.692864829209</v>
      </c>
    </row>
    <row r="69" spans="1:20" x14ac:dyDescent="0.25">
      <c r="A69" s="22" t="s">
        <v>100</v>
      </c>
      <c r="B69" s="103" t="s">
        <v>106</v>
      </c>
      <c r="C69" s="65" t="s">
        <v>0</v>
      </c>
      <c r="D69" s="83" t="s">
        <v>159</v>
      </c>
      <c r="E69" s="85">
        <v>2237000</v>
      </c>
      <c r="F69" s="85">
        <v>475000</v>
      </c>
      <c r="G69" s="85">
        <v>515000</v>
      </c>
      <c r="H69" s="85">
        <v>614000</v>
      </c>
      <c r="I69" s="85">
        <v>633000</v>
      </c>
      <c r="J69" s="85">
        <v>2379000</v>
      </c>
      <c r="K69" s="85">
        <v>498000</v>
      </c>
      <c r="L69" s="85">
        <v>593000</v>
      </c>
      <c r="M69" s="85">
        <v>660000</v>
      </c>
      <c r="N69" s="85">
        <v>628000</v>
      </c>
      <c r="P69" s="191">
        <f>'PF pro forma'!E69-'Histo-Pôles '!E69</f>
        <v>1712.7901145899668</v>
      </c>
      <c r="Q69" s="191">
        <f>'PF pro forma'!F69-'Histo-Pôles '!F69</f>
        <v>7808.660356962122</v>
      </c>
      <c r="R69" s="191">
        <f>'PF pro forma'!G69-'Histo-Pôles '!G69</f>
        <v>20035.071687662508</v>
      </c>
      <c r="S69" s="191">
        <f>'PF pro forma'!H69-'Histo-Pôles '!H69</f>
        <v>22042.055329342606</v>
      </c>
      <c r="T69" s="191">
        <f>'PF pro forma'!I69-'Histo-Pôles '!I69</f>
        <v>-48172.997259375174</v>
      </c>
    </row>
    <row r="70" spans="1:20" x14ac:dyDescent="0.25">
      <c r="A70" s="22" t="s">
        <v>97</v>
      </c>
      <c r="B70" s="103" t="s">
        <v>106</v>
      </c>
      <c r="C70" s="65" t="s">
        <v>0</v>
      </c>
      <c r="D70" s="89" t="s">
        <v>160</v>
      </c>
      <c r="E70" s="90">
        <v>-402000</v>
      </c>
      <c r="F70" s="90">
        <v>-106000</v>
      </c>
      <c r="G70" s="90">
        <v>-85000</v>
      </c>
      <c r="H70" s="90">
        <v>-103000</v>
      </c>
      <c r="I70" s="90">
        <v>-108000</v>
      </c>
      <c r="J70" s="90">
        <v>-343000</v>
      </c>
      <c r="K70" s="90">
        <v>-86000</v>
      </c>
      <c r="L70" s="90">
        <v>-90000</v>
      </c>
      <c r="M70" s="90">
        <v>-88000</v>
      </c>
      <c r="N70" s="90">
        <v>-79000</v>
      </c>
      <c r="P70" s="192">
        <f>'PF pro forma'!E70-'Histo-Pôles '!E70</f>
        <v>96.180400000012014</v>
      </c>
      <c r="Q70" s="192">
        <f>'PF pro forma'!F70-'Histo-Pôles '!F70</f>
        <v>-18.196000000025379</v>
      </c>
      <c r="R70" s="192">
        <f>'PF pro forma'!G70-'Histo-Pôles '!G70</f>
        <v>310.88853000001109</v>
      </c>
      <c r="S70" s="192">
        <f>'PF pro forma'!H70-'Histo-Pôles '!H70</f>
        <v>-220.98289000001387</v>
      </c>
      <c r="T70" s="192">
        <f>'PF pro forma'!I70-'Histo-Pôles '!I70</f>
        <v>24.470760000054725</v>
      </c>
    </row>
    <row r="71" spans="1:20" x14ac:dyDescent="0.25">
      <c r="A71" s="22" t="s">
        <v>101</v>
      </c>
      <c r="B71" s="103" t="s">
        <v>106</v>
      </c>
      <c r="C71" s="65" t="s">
        <v>0</v>
      </c>
      <c r="D71" s="83" t="s">
        <v>161</v>
      </c>
      <c r="E71" s="85">
        <v>1835000</v>
      </c>
      <c r="F71" s="85">
        <v>369000</v>
      </c>
      <c r="G71" s="85">
        <v>430000</v>
      </c>
      <c r="H71" s="85">
        <v>511000</v>
      </c>
      <c r="I71" s="85">
        <v>525000</v>
      </c>
      <c r="J71" s="85">
        <v>2036000</v>
      </c>
      <c r="K71" s="85">
        <v>412000</v>
      </c>
      <c r="L71" s="85">
        <v>503000</v>
      </c>
      <c r="M71" s="85">
        <v>572000</v>
      </c>
      <c r="N71" s="85">
        <v>549000</v>
      </c>
      <c r="P71" s="191">
        <f>'PF pro forma'!E71-'Histo-Pôles '!E71</f>
        <v>1808.9705145899206</v>
      </c>
      <c r="Q71" s="191">
        <f>'PF pro forma'!F71-'Histo-Pôles '!F71</f>
        <v>7790.4643569621257</v>
      </c>
      <c r="R71" s="191">
        <f>'PF pro forma'!G71-'Histo-Pôles '!G71</f>
        <v>20345.960217662505</v>
      </c>
      <c r="S71" s="191">
        <f>'PF pro forma'!H71-'Histo-Pôles '!H71</f>
        <v>21821.072439342621</v>
      </c>
      <c r="T71" s="191">
        <f>'PF pro forma'!I71-'Histo-Pôles '!I71</f>
        <v>-48148.526499375119</v>
      </c>
    </row>
    <row r="72" spans="1:20" x14ac:dyDescent="0.25">
      <c r="A72" s="137" t="s">
        <v>123</v>
      </c>
      <c r="B72" s="103" t="s">
        <v>106</v>
      </c>
      <c r="C72" s="65" t="s">
        <v>0</v>
      </c>
      <c r="D72" s="89" t="s">
        <v>169</v>
      </c>
      <c r="E72" s="90">
        <v>3000</v>
      </c>
      <c r="F72" s="90">
        <v>0</v>
      </c>
      <c r="G72" s="90">
        <v>1000</v>
      </c>
      <c r="H72" s="90">
        <v>1000</v>
      </c>
      <c r="I72" s="90">
        <v>1000</v>
      </c>
      <c r="J72" s="90">
        <v>4000</v>
      </c>
      <c r="K72" s="90">
        <v>0</v>
      </c>
      <c r="L72" s="90">
        <v>1000</v>
      </c>
      <c r="M72" s="90">
        <v>1000</v>
      </c>
      <c r="N72" s="90">
        <v>2000</v>
      </c>
      <c r="P72" s="192">
        <f>'PF pro forma'!E72-'Histo-Pôles '!E72</f>
        <v>-122.78510000000006</v>
      </c>
      <c r="Q72" s="192">
        <f>'PF pro forma'!F72-'Histo-Pôles '!F72</f>
        <v>-142.1297200000003</v>
      </c>
      <c r="R72" s="192">
        <f>'PF pro forma'!G72-'Histo-Pôles '!G72</f>
        <v>-228.1640000000001</v>
      </c>
      <c r="S72" s="192">
        <f>'PF pro forma'!H72-'Histo-Pôles '!H72</f>
        <v>353.91045000000122</v>
      </c>
      <c r="T72" s="192">
        <f>'PF pro forma'!I72-'Histo-Pôles '!I72</f>
        <v>-106.40183000000115</v>
      </c>
    </row>
    <row r="73" spans="1:20" x14ac:dyDescent="0.25">
      <c r="A73" s="22" t="s">
        <v>92</v>
      </c>
      <c r="B73" s="103" t="s">
        <v>106</v>
      </c>
      <c r="C73" s="65" t="s">
        <v>0</v>
      </c>
      <c r="D73" s="83" t="s">
        <v>164</v>
      </c>
      <c r="E73" s="85">
        <v>1838000</v>
      </c>
      <c r="F73" s="85">
        <v>369000</v>
      </c>
      <c r="G73" s="85">
        <v>431000</v>
      </c>
      <c r="H73" s="85">
        <v>512000</v>
      </c>
      <c r="I73" s="85">
        <v>526000</v>
      </c>
      <c r="J73" s="85">
        <v>2040000</v>
      </c>
      <c r="K73" s="85">
        <v>412000</v>
      </c>
      <c r="L73" s="85">
        <v>504000</v>
      </c>
      <c r="M73" s="85">
        <v>573000</v>
      </c>
      <c r="N73" s="85">
        <v>551000</v>
      </c>
      <c r="P73" s="191">
        <f>'PF pro forma'!E73-'Histo-Pôles '!E73</f>
        <v>1686.1854145899415</v>
      </c>
      <c r="Q73" s="191">
        <f>'PF pro forma'!F73-'Histo-Pôles '!F73</f>
        <v>7648.3346369620995</v>
      </c>
      <c r="R73" s="191">
        <f>'PF pro forma'!G73-'Histo-Pôles '!G73</f>
        <v>20117.796217662515</v>
      </c>
      <c r="S73" s="191">
        <f>'PF pro forma'!H73-'Histo-Pôles '!H73</f>
        <v>22174.982889342587</v>
      </c>
      <c r="T73" s="191">
        <f>'PF pro forma'!I73-'Histo-Pôles '!I73</f>
        <v>-48254.928329375107</v>
      </c>
    </row>
    <row r="74" spans="1:20" x14ac:dyDescent="0.25">
      <c r="A74" s="22"/>
      <c r="B74" s="103"/>
      <c r="C74" s="6"/>
      <c r="D74" s="89" t="s">
        <v>170</v>
      </c>
      <c r="E74" s="90">
        <f t="shared" ref="E74:N74" si="1">E75-E73</f>
        <v>-142000</v>
      </c>
      <c r="F74" s="90">
        <f t="shared" si="1"/>
        <v>-35000</v>
      </c>
      <c r="G74" s="90">
        <f t="shared" si="1"/>
        <v>-35000</v>
      </c>
      <c r="H74" s="90">
        <f t="shared" si="1"/>
        <v>-32000</v>
      </c>
      <c r="I74" s="90">
        <f t="shared" si="1"/>
        <v>-40000</v>
      </c>
      <c r="J74" s="90">
        <f t="shared" si="1"/>
        <v>-129000</v>
      </c>
      <c r="K74" s="90">
        <f t="shared" si="1"/>
        <v>-27000</v>
      </c>
      <c r="L74" s="90">
        <f t="shared" si="1"/>
        <v>-35000</v>
      </c>
      <c r="M74" s="90">
        <f t="shared" si="1"/>
        <v>-32000</v>
      </c>
      <c r="N74" s="90">
        <f t="shared" si="1"/>
        <v>-35000</v>
      </c>
      <c r="P74" s="192">
        <f>'PF pro forma'!E74-'Histo-Pôles '!E74</f>
        <v>-2146.8738525481895</v>
      </c>
      <c r="Q74" s="192">
        <f>'PF pro forma'!F74-'Histo-Pôles '!F74</f>
        <v>1436.3040153876645</v>
      </c>
      <c r="R74" s="192">
        <f>'PF pro forma'!G74-'Histo-Pôles '!G74</f>
        <v>9.3190823784098029</v>
      </c>
      <c r="S74" s="192">
        <f>'PF pro forma'!H74-'Histo-Pôles '!H74</f>
        <v>-4195.6798206497333</v>
      </c>
      <c r="T74" s="192">
        <f>'PF pro forma'!I74-'Histo-Pôles '!I74</f>
        <v>603.18287033232627</v>
      </c>
    </row>
    <row r="75" spans="1:20" x14ac:dyDescent="0.25">
      <c r="A75" s="22"/>
      <c r="B75" s="103" t="s">
        <v>110</v>
      </c>
      <c r="C75" s="57" t="s">
        <v>1</v>
      </c>
      <c r="D75" s="83" t="s">
        <v>178</v>
      </c>
      <c r="E75" s="85">
        <v>1696000</v>
      </c>
      <c r="F75" s="85">
        <v>334000</v>
      </c>
      <c r="G75" s="85">
        <v>396000</v>
      </c>
      <c r="H75" s="85">
        <v>480000</v>
      </c>
      <c r="I75" s="85">
        <v>486000</v>
      </c>
      <c r="J75" s="81">
        <v>1911000</v>
      </c>
      <c r="K75" s="81">
        <v>385000</v>
      </c>
      <c r="L75" s="81">
        <v>469000</v>
      </c>
      <c r="M75" s="81">
        <v>541000</v>
      </c>
      <c r="N75" s="81">
        <v>516000</v>
      </c>
      <c r="P75" s="191">
        <f>'PF pro forma'!E75-'Histo-Pôles '!E75</f>
        <v>-460.68843795824796</v>
      </c>
      <c r="Q75" s="191">
        <f>'PF pro forma'!F75-'Histo-Pôles '!F75</f>
        <v>9084.638652349764</v>
      </c>
      <c r="R75" s="191">
        <f>'PF pro forma'!G75-'Histo-Pôles '!G75</f>
        <v>20127.115300040925</v>
      </c>
      <c r="S75" s="191">
        <f>'PF pro forma'!H75-'Histo-Pôles '!H75</f>
        <v>17979.303068692854</v>
      </c>
      <c r="T75" s="191">
        <f>'PF pro forma'!I75-'Histo-Pôles '!I75</f>
        <v>-47651.745459042781</v>
      </c>
    </row>
    <row r="76" spans="1:20" s="9" customFormat="1" ht="6" customHeight="1" x14ac:dyDescent="0.25">
      <c r="B76" s="105"/>
      <c r="C76" s="6"/>
      <c r="D76" s="15"/>
      <c r="E76" s="97"/>
      <c r="F76" s="97"/>
      <c r="G76" s="97"/>
      <c r="H76" s="97"/>
      <c r="I76" s="97"/>
      <c r="J76" s="97"/>
      <c r="K76" s="97"/>
      <c r="L76" s="97"/>
      <c r="M76" s="97"/>
      <c r="N76" s="97"/>
      <c r="P76" s="193">
        <f>'PF pro forma'!E76-'Histo-Pôles '!E76</f>
        <v>0</v>
      </c>
      <c r="Q76" s="193">
        <f>'PF pro forma'!F76-'Histo-Pôles '!F76</f>
        <v>0</v>
      </c>
      <c r="R76" s="193">
        <f>'PF pro forma'!G76-'Histo-Pôles '!G76</f>
        <v>0</v>
      </c>
      <c r="S76" s="193">
        <f>'PF pro forma'!H76-'Histo-Pôles '!H76</f>
        <v>0</v>
      </c>
      <c r="T76" s="193">
        <f>'PF pro forma'!I76-'Histo-Pôles '!I76</f>
        <v>0</v>
      </c>
    </row>
    <row r="77" spans="1:20" x14ac:dyDescent="0.25">
      <c r="A77" s="22"/>
      <c r="B77" s="103"/>
      <c r="C77" s="56" t="s">
        <v>1</v>
      </c>
      <c r="D77" s="89" t="str">
        <f>"Allocated Equity (€bn, year to date) "</f>
        <v xml:space="preserve">Allocated Equity (€bn, year to date) </v>
      </c>
      <c r="E77" s="113" t="e">
        <f>#REF!</f>
        <v>#REF!</v>
      </c>
      <c r="F77" s="113" t="e">
        <f>#REF!</f>
        <v>#REF!</v>
      </c>
      <c r="G77" s="82" t="e">
        <f>#REF!</f>
        <v>#REF!</v>
      </c>
      <c r="H77" s="82" t="e">
        <f>#REF!</f>
        <v>#REF!</v>
      </c>
      <c r="I77" s="82" t="e">
        <f>#REF!</f>
        <v>#REF!</v>
      </c>
      <c r="J77" s="82" t="e">
        <f>#REF!</f>
        <v>#REF!</v>
      </c>
      <c r="K77" s="82" t="e">
        <f>#REF!</f>
        <v>#REF!</v>
      </c>
      <c r="L77" s="82" t="e">
        <f>#REF!</f>
        <v>#REF!</v>
      </c>
      <c r="M77" s="82" t="e">
        <f>#REF!</f>
        <v>#REF!</v>
      </c>
      <c r="N77" s="113" t="e">
        <f>#REF!</f>
        <v>#REF!</v>
      </c>
      <c r="P77" s="194" t="e">
        <f>'PF pro forma'!E77-'Histo-Pôles '!E77</f>
        <v>#REF!</v>
      </c>
      <c r="Q77" s="194" t="e">
        <f>'PF pro forma'!F77-'Histo-Pôles '!F77</f>
        <v>#REF!</v>
      </c>
      <c r="R77" s="195" t="e">
        <f>'PF pro forma'!G77-'Histo-Pôles '!G77</f>
        <v>#REF!</v>
      </c>
      <c r="S77" s="195" t="e">
        <f>'PF pro forma'!H77-'Histo-Pôles '!H77</f>
        <v>#REF!</v>
      </c>
      <c r="T77" s="195" t="e">
        <f>'PF pro forma'!I77-'Histo-Pôles '!I77</f>
        <v>#REF!</v>
      </c>
    </row>
    <row r="78" spans="1:20" x14ac:dyDescent="0.25">
      <c r="C78" s="6"/>
      <c r="D78" s="7"/>
    </row>
    <row r="79" spans="1:20" s="126" customFormat="1" x14ac:dyDescent="0.25">
      <c r="B79" s="102"/>
      <c r="C79" s="9"/>
      <c r="D79" s="144" t="str">
        <f>"€m "</f>
        <v xml:space="preserve">€m </v>
      </c>
      <c r="E79" s="74">
        <f>2014</f>
        <v>2014</v>
      </c>
      <c r="F79" s="74" t="s">
        <v>148</v>
      </c>
      <c r="G79" s="74" t="s">
        <v>149</v>
      </c>
      <c r="H79" s="74" t="s">
        <v>150</v>
      </c>
      <c r="I79" s="74" t="s">
        <v>151</v>
      </c>
      <c r="J79" s="74">
        <f>2013</f>
        <v>2013</v>
      </c>
      <c r="K79" s="74" t="s">
        <v>152</v>
      </c>
      <c r="L79" s="74" t="s">
        <v>153</v>
      </c>
      <c r="M79" s="74" t="s">
        <v>154</v>
      </c>
      <c r="N79" s="74" t="s">
        <v>155</v>
      </c>
      <c r="P79" s="189">
        <f>2014</f>
        <v>2014</v>
      </c>
      <c r="Q79" s="189" t="s">
        <v>148</v>
      </c>
      <c r="R79" s="189" t="s">
        <v>149</v>
      </c>
      <c r="S79" s="189" t="s">
        <v>150</v>
      </c>
      <c r="T79" s="189" t="s">
        <v>151</v>
      </c>
    </row>
    <row r="80" spans="1:20" x14ac:dyDescent="0.25">
      <c r="C80" s="17"/>
      <c r="D80" s="83" t="s">
        <v>179</v>
      </c>
      <c r="E80" s="2"/>
      <c r="F80" s="2"/>
      <c r="G80" s="2"/>
      <c r="H80" s="2"/>
      <c r="I80" s="2"/>
      <c r="J80" s="2"/>
      <c r="K80" s="2"/>
      <c r="L80" s="2"/>
      <c r="M80" s="2"/>
      <c r="N80" s="2"/>
      <c r="P80" s="190"/>
      <c r="Q80" s="190"/>
      <c r="R80" s="190"/>
      <c r="S80" s="190"/>
      <c r="T80" s="190"/>
    </row>
    <row r="81" spans="1:20" x14ac:dyDescent="0.25">
      <c r="A81" s="22" t="s">
        <v>94</v>
      </c>
      <c r="B81" s="103" t="s">
        <v>106</v>
      </c>
      <c r="C81" s="65" t="s">
        <v>4</v>
      </c>
      <c r="D81" s="83" t="s">
        <v>157</v>
      </c>
      <c r="E81" s="85">
        <v>6787000</v>
      </c>
      <c r="F81" s="85">
        <v>1664000</v>
      </c>
      <c r="G81" s="85">
        <v>1707000</v>
      </c>
      <c r="H81" s="85">
        <v>1704000</v>
      </c>
      <c r="I81" s="85">
        <v>1712000</v>
      </c>
      <c r="J81" s="81">
        <v>6855000</v>
      </c>
      <c r="K81" s="81">
        <v>1694000</v>
      </c>
      <c r="L81" s="81">
        <v>1746000</v>
      </c>
      <c r="M81" s="81">
        <v>1712000</v>
      </c>
      <c r="N81" s="81">
        <v>1703000</v>
      </c>
      <c r="P81" s="191">
        <f>'PF pro forma'!E81-'Histo-Pôles '!E81</f>
        <v>19047.527683622204</v>
      </c>
      <c r="Q81" s="191">
        <f>'PF pro forma'!F81-'Histo-Pôles '!F81</f>
        <v>-5330.2875643821899</v>
      </c>
      <c r="R81" s="191">
        <f>'PF pro forma'!G81-'Histo-Pôles '!G81</f>
        <v>7749.5937703850213</v>
      </c>
      <c r="S81" s="191">
        <f>'PF pro forma'!H81-'Histo-Pôles '!H81</f>
        <v>8424.0382721668575</v>
      </c>
      <c r="T81" s="191">
        <f>'PF pro forma'!I81-'Histo-Pôles '!I81</f>
        <v>8204.1832054541446</v>
      </c>
    </row>
    <row r="82" spans="1:20" s="16" customFormat="1" x14ac:dyDescent="0.25">
      <c r="A82" s="136" t="s">
        <v>109</v>
      </c>
      <c r="B82" s="103" t="s">
        <v>106</v>
      </c>
      <c r="C82" s="86" t="s">
        <v>4</v>
      </c>
      <c r="D82" s="87" t="s">
        <v>176</v>
      </c>
      <c r="E82" s="88">
        <v>4057000</v>
      </c>
      <c r="F82" s="88">
        <v>992000</v>
      </c>
      <c r="G82" s="88">
        <v>1024000</v>
      </c>
      <c r="H82" s="88">
        <v>1035000</v>
      </c>
      <c r="I82" s="88">
        <v>1006000</v>
      </c>
      <c r="J82" s="88">
        <v>4078000</v>
      </c>
      <c r="K82" s="88">
        <v>1021000</v>
      </c>
      <c r="L82" s="88">
        <v>1046000</v>
      </c>
      <c r="M82" s="88">
        <v>1010000</v>
      </c>
      <c r="N82" s="88">
        <v>1001000</v>
      </c>
      <c r="P82" s="197">
        <f>'PF pro forma'!E82-'Histo-Pôles '!E82</f>
        <v>1700.5700364406221</v>
      </c>
      <c r="Q82" s="197">
        <f>'PF pro forma'!F82-'Histo-Pôles '!F82</f>
        <v>766.19077857048251</v>
      </c>
      <c r="R82" s="197">
        <f>'PF pro forma'!G82-'Histo-Pôles '!G82</f>
        <v>741.5125228575198</v>
      </c>
      <c r="S82" s="197">
        <f>'PF pro forma'!H82-'Histo-Pôles '!H82</f>
        <v>5.9018484953558072</v>
      </c>
      <c r="T82" s="197">
        <f>'PF pro forma'!I82-'Histo-Pôles '!I82</f>
        <v>186.96488651831169</v>
      </c>
    </row>
    <row r="83" spans="1:20" s="16" customFormat="1" x14ac:dyDescent="0.25">
      <c r="A83" s="22" t="s">
        <v>108</v>
      </c>
      <c r="B83" s="103" t="s">
        <v>106</v>
      </c>
      <c r="C83" s="86" t="s">
        <v>4</v>
      </c>
      <c r="D83" s="87" t="s">
        <v>177</v>
      </c>
      <c r="E83" s="88">
        <v>2730000</v>
      </c>
      <c r="F83" s="88">
        <v>672000</v>
      </c>
      <c r="G83" s="88">
        <v>683000</v>
      </c>
      <c r="H83" s="88">
        <v>669000</v>
      </c>
      <c r="I83" s="88">
        <v>706000</v>
      </c>
      <c r="J83" s="88">
        <v>2777000</v>
      </c>
      <c r="K83" s="88">
        <v>673000</v>
      </c>
      <c r="L83" s="88">
        <v>700000</v>
      </c>
      <c r="M83" s="88">
        <v>702000</v>
      </c>
      <c r="N83" s="88">
        <v>702000</v>
      </c>
      <c r="P83" s="197">
        <f>'PF pro forma'!E83-'Histo-Pôles '!E83</f>
        <v>17346.957647181582</v>
      </c>
      <c r="Q83" s="197">
        <f>'PF pro forma'!F83-'Histo-Pôles '!F83</f>
        <v>-6096.4783429527888</v>
      </c>
      <c r="R83" s="197">
        <f>'PF pro forma'!G83-'Histo-Pôles '!G83</f>
        <v>7008.0812475273851</v>
      </c>
      <c r="S83" s="197">
        <f>'PF pro forma'!H83-'Histo-Pôles '!H83</f>
        <v>8418.1364236713853</v>
      </c>
      <c r="T83" s="197">
        <f>'PF pro forma'!I83-'Histo-Pôles '!I83</f>
        <v>8017.2183189357165</v>
      </c>
    </row>
    <row r="84" spans="1:20" x14ac:dyDescent="0.25">
      <c r="A84" s="22" t="s">
        <v>95</v>
      </c>
      <c r="B84" s="103" t="s">
        <v>106</v>
      </c>
      <c r="C84" s="65" t="s">
        <v>4</v>
      </c>
      <c r="D84" s="89" t="s">
        <v>158</v>
      </c>
      <c r="E84" s="90">
        <v>-4493000</v>
      </c>
      <c r="F84" s="90">
        <v>-1182000</v>
      </c>
      <c r="G84" s="90">
        <v>-1147000</v>
      </c>
      <c r="H84" s="90">
        <v>-1086000</v>
      </c>
      <c r="I84" s="90">
        <v>-1078000</v>
      </c>
      <c r="J84" s="90">
        <v>-4543000</v>
      </c>
      <c r="K84" s="90">
        <v>-1200000</v>
      </c>
      <c r="L84" s="90">
        <v>-1162000</v>
      </c>
      <c r="M84" s="90">
        <v>-1097000</v>
      </c>
      <c r="N84" s="90">
        <v>-1084000</v>
      </c>
      <c r="P84" s="192">
        <f>'PF pro forma'!E84-'Histo-Pôles '!E84</f>
        <v>-17001.043719052337</v>
      </c>
      <c r="Q84" s="192">
        <f>'PF pro forma'!F84-'Histo-Pôles '!F84</f>
        <v>13146.867918104399</v>
      </c>
      <c r="R84" s="192">
        <f>'PF pro forma'!G84-'Histo-Pôles '!G84</f>
        <v>12776.190160497557</v>
      </c>
      <c r="S84" s="192">
        <f>'PF pro forma'!H84-'Histo-Pôles '!H84</f>
        <v>13914.591067175847</v>
      </c>
      <c r="T84" s="192">
        <f>'PF pro forma'!I84-'Histo-Pôles '!I84</f>
        <v>-56838.692864829209</v>
      </c>
    </row>
    <row r="85" spans="1:20" x14ac:dyDescent="0.25">
      <c r="A85" s="22" t="s">
        <v>96</v>
      </c>
      <c r="B85" s="103" t="s">
        <v>106</v>
      </c>
      <c r="C85" s="65" t="s">
        <v>4</v>
      </c>
      <c r="D85" s="83" t="s">
        <v>159</v>
      </c>
      <c r="E85" s="85">
        <v>2294000</v>
      </c>
      <c r="F85" s="85">
        <v>482000</v>
      </c>
      <c r="G85" s="85">
        <v>560000</v>
      </c>
      <c r="H85" s="85">
        <v>618000</v>
      </c>
      <c r="I85" s="85">
        <v>634000</v>
      </c>
      <c r="J85" s="85">
        <v>2312000</v>
      </c>
      <c r="K85" s="85">
        <v>494000</v>
      </c>
      <c r="L85" s="85">
        <v>584000</v>
      </c>
      <c r="M85" s="85">
        <v>615000</v>
      </c>
      <c r="N85" s="85">
        <v>619000</v>
      </c>
      <c r="P85" s="191">
        <f>'PF pro forma'!E85-'Histo-Pôles '!E85</f>
        <v>2046.4839645698667</v>
      </c>
      <c r="Q85" s="191">
        <f>'PF pro forma'!F85-'Histo-Pôles '!F85</f>
        <v>7816.5803537220927</v>
      </c>
      <c r="R85" s="191">
        <f>'PF pro forma'!G85-'Histo-Pôles '!G85</f>
        <v>20525.783930882462</v>
      </c>
      <c r="S85" s="191">
        <f>'PF pro forma'!H85-'Histo-Pôles '!H85</f>
        <v>22338.629339342588</v>
      </c>
      <c r="T85" s="191">
        <f>'PF pro forma'!I85-'Histo-Pôles '!I85</f>
        <v>-48634.50965937518</v>
      </c>
    </row>
    <row r="86" spans="1:20" x14ac:dyDescent="0.25">
      <c r="A86" s="22" t="s">
        <v>97</v>
      </c>
      <c r="B86" s="103" t="s">
        <v>106</v>
      </c>
      <c r="C86" s="65" t="s">
        <v>4</v>
      </c>
      <c r="D86" s="89" t="s">
        <v>160</v>
      </c>
      <c r="E86" s="90">
        <v>-402000</v>
      </c>
      <c r="F86" s="90">
        <v>-106000</v>
      </c>
      <c r="G86" s="90">
        <v>-85000</v>
      </c>
      <c r="H86" s="90">
        <v>-103000</v>
      </c>
      <c r="I86" s="90">
        <v>-108000</v>
      </c>
      <c r="J86" s="90">
        <v>-343000</v>
      </c>
      <c r="K86" s="90">
        <v>-86000</v>
      </c>
      <c r="L86" s="90">
        <v>-90000</v>
      </c>
      <c r="M86" s="90">
        <v>-88000</v>
      </c>
      <c r="N86" s="90">
        <v>-79000</v>
      </c>
      <c r="P86" s="192">
        <f>'PF pro forma'!E86-'Histo-Pôles '!E86</f>
        <v>96.180400000012014</v>
      </c>
      <c r="Q86" s="192">
        <f>'PF pro forma'!F86-'Histo-Pôles '!F86</f>
        <v>-18.196000000025379</v>
      </c>
      <c r="R86" s="192">
        <f>'PF pro forma'!G86-'Histo-Pôles '!G86</f>
        <v>310.88853000001109</v>
      </c>
      <c r="S86" s="192">
        <f>'PF pro forma'!H86-'Histo-Pôles '!H86</f>
        <v>-220.98289000001387</v>
      </c>
      <c r="T86" s="192">
        <f>'PF pro forma'!I86-'Histo-Pôles '!I86</f>
        <v>24.470760000054725</v>
      </c>
    </row>
    <row r="87" spans="1:20" x14ac:dyDescent="0.25">
      <c r="A87" s="22" t="s">
        <v>98</v>
      </c>
      <c r="B87" s="103" t="s">
        <v>106</v>
      </c>
      <c r="C87" s="65" t="s">
        <v>4</v>
      </c>
      <c r="D87" s="83" t="s">
        <v>161</v>
      </c>
      <c r="E87" s="85">
        <v>1892000</v>
      </c>
      <c r="F87" s="85">
        <v>376000</v>
      </c>
      <c r="G87" s="85">
        <v>475000</v>
      </c>
      <c r="H87" s="85">
        <v>515000</v>
      </c>
      <c r="I87" s="85">
        <v>526000</v>
      </c>
      <c r="J87" s="85">
        <v>1969000</v>
      </c>
      <c r="K87" s="85">
        <v>408000</v>
      </c>
      <c r="L87" s="85">
        <v>494000</v>
      </c>
      <c r="M87" s="85">
        <v>527000</v>
      </c>
      <c r="N87" s="85">
        <v>540000</v>
      </c>
      <c r="P87" s="191">
        <f>'PF pro forma'!E87-'Histo-Pôles '!E87</f>
        <v>2142.6643645698205</v>
      </c>
      <c r="Q87" s="191">
        <f>'PF pro forma'!F87-'Histo-Pôles '!F87</f>
        <v>7798.3843537220964</v>
      </c>
      <c r="R87" s="191">
        <f>'PF pro forma'!G87-'Histo-Pôles '!G87</f>
        <v>20836.672460882517</v>
      </c>
      <c r="S87" s="191">
        <f>'PF pro forma'!H87-'Histo-Pôles '!H87</f>
        <v>22117.646449342603</v>
      </c>
      <c r="T87" s="191">
        <f>'PF pro forma'!I87-'Histo-Pôles '!I87</f>
        <v>-48610.038899375126</v>
      </c>
    </row>
    <row r="88" spans="1:20" x14ac:dyDescent="0.25">
      <c r="A88" s="137" t="s">
        <v>123</v>
      </c>
      <c r="B88" s="103" t="s">
        <v>106</v>
      </c>
      <c r="C88" s="65" t="s">
        <v>4</v>
      </c>
      <c r="D88" s="89" t="s">
        <v>169</v>
      </c>
      <c r="E88" s="90">
        <v>3000</v>
      </c>
      <c r="F88" s="90">
        <v>0</v>
      </c>
      <c r="G88" s="90">
        <v>1000</v>
      </c>
      <c r="H88" s="90">
        <v>1000</v>
      </c>
      <c r="I88" s="90">
        <v>1000</v>
      </c>
      <c r="J88" s="90">
        <v>4000</v>
      </c>
      <c r="K88" s="90">
        <v>0</v>
      </c>
      <c r="L88" s="90">
        <v>1000</v>
      </c>
      <c r="M88" s="90">
        <v>1000</v>
      </c>
      <c r="N88" s="90">
        <v>2000</v>
      </c>
      <c r="P88" s="192">
        <f>'PF pro forma'!E88-'Histo-Pôles '!E88</f>
        <v>-122.78510000000006</v>
      </c>
      <c r="Q88" s="192">
        <f>'PF pro forma'!F88-'Histo-Pôles '!F88</f>
        <v>-142.1297200000003</v>
      </c>
      <c r="R88" s="192">
        <f>'PF pro forma'!G88-'Histo-Pôles '!G88</f>
        <v>-228.1640000000001</v>
      </c>
      <c r="S88" s="192">
        <f>'PF pro forma'!H88-'Histo-Pôles '!H88</f>
        <v>353.91045000000122</v>
      </c>
      <c r="T88" s="192">
        <f>'PF pro forma'!I88-'Histo-Pôles '!I88</f>
        <v>-106.40183000000115</v>
      </c>
    </row>
    <row r="89" spans="1:20" x14ac:dyDescent="0.25">
      <c r="A89" s="22" t="s">
        <v>91</v>
      </c>
      <c r="B89" s="103" t="s">
        <v>106</v>
      </c>
      <c r="C89" s="65" t="s">
        <v>4</v>
      </c>
      <c r="D89" s="83" t="s">
        <v>164</v>
      </c>
      <c r="E89" s="85">
        <v>1895000</v>
      </c>
      <c r="F89" s="85">
        <v>376000</v>
      </c>
      <c r="G89" s="85">
        <v>476000</v>
      </c>
      <c r="H89" s="85">
        <v>516000</v>
      </c>
      <c r="I89" s="85">
        <v>527000</v>
      </c>
      <c r="J89" s="85">
        <v>1973000</v>
      </c>
      <c r="K89" s="85">
        <v>408000</v>
      </c>
      <c r="L89" s="85">
        <v>495000</v>
      </c>
      <c r="M89" s="85">
        <v>528000</v>
      </c>
      <c r="N89" s="85">
        <v>542000</v>
      </c>
      <c r="P89" s="191">
        <f>'PF pro forma'!E89-'Histo-Pôles '!E89</f>
        <v>2019.8792645698413</v>
      </c>
      <c r="Q89" s="191">
        <f>'PF pro forma'!F89-'Histo-Pôles '!F89</f>
        <v>7656.2546337221283</v>
      </c>
      <c r="R89" s="191">
        <f>'PF pro forma'!G89-'Histo-Pôles '!G89</f>
        <v>20608.508460882527</v>
      </c>
      <c r="S89" s="191">
        <f>'PF pro forma'!H89-'Histo-Pôles '!H89</f>
        <v>22471.55689934257</v>
      </c>
      <c r="T89" s="191">
        <f>'PF pro forma'!I89-'Histo-Pôles '!I89</f>
        <v>-48716.440729375114</v>
      </c>
    </row>
    <row r="90" spans="1:20" x14ac:dyDescent="0.25">
      <c r="A90" s="127"/>
      <c r="B90" s="103"/>
      <c r="C90" s="6"/>
      <c r="D90" s="89" t="s">
        <v>170</v>
      </c>
      <c r="E90" s="90">
        <f t="shared" ref="E90:N90" si="2">E91-E89</f>
        <v>-142000</v>
      </c>
      <c r="F90" s="90">
        <f t="shared" si="2"/>
        <v>-35000</v>
      </c>
      <c r="G90" s="90">
        <f t="shared" si="2"/>
        <v>-35000</v>
      </c>
      <c r="H90" s="90">
        <f t="shared" si="2"/>
        <v>-32000</v>
      </c>
      <c r="I90" s="90">
        <f t="shared" si="2"/>
        <v>-40000</v>
      </c>
      <c r="J90" s="90">
        <f t="shared" si="2"/>
        <v>-129000</v>
      </c>
      <c r="K90" s="90">
        <f t="shared" si="2"/>
        <v>-27000</v>
      </c>
      <c r="L90" s="90">
        <f t="shared" si="2"/>
        <v>-35000</v>
      </c>
      <c r="M90" s="90">
        <f t="shared" si="2"/>
        <v>-32000</v>
      </c>
      <c r="N90" s="90">
        <f t="shared" si="2"/>
        <v>-35000</v>
      </c>
      <c r="P90" s="192">
        <f>'PF pro forma'!E90-'Histo-Pôles '!E90</f>
        <v>-2146.8738525481895</v>
      </c>
      <c r="Q90" s="192">
        <f>'PF pro forma'!F90-'Histo-Pôles '!F90</f>
        <v>1436.3040153876645</v>
      </c>
      <c r="R90" s="192">
        <f>'PF pro forma'!G90-'Histo-Pôles '!G90</f>
        <v>9.3190823784098029</v>
      </c>
      <c r="S90" s="192">
        <f>'PF pro forma'!H90-'Histo-Pôles '!H90</f>
        <v>-4195.6798206497333</v>
      </c>
      <c r="T90" s="192">
        <f>'PF pro forma'!I90-'Histo-Pôles '!I90</f>
        <v>603.18287033232627</v>
      </c>
    </row>
    <row r="91" spans="1:20" x14ac:dyDescent="0.25">
      <c r="A91" s="22"/>
      <c r="B91" s="103" t="s">
        <v>110</v>
      </c>
      <c r="C91" s="65" t="s">
        <v>26</v>
      </c>
      <c r="D91" s="83" t="s">
        <v>178</v>
      </c>
      <c r="E91" s="85">
        <v>1753000</v>
      </c>
      <c r="F91" s="85">
        <v>341000</v>
      </c>
      <c r="G91" s="85">
        <v>441000</v>
      </c>
      <c r="H91" s="85">
        <v>484000</v>
      </c>
      <c r="I91" s="85">
        <v>487000</v>
      </c>
      <c r="J91" s="81">
        <v>1844000</v>
      </c>
      <c r="K91" s="81">
        <v>381000</v>
      </c>
      <c r="L91" s="81">
        <v>460000</v>
      </c>
      <c r="M91" s="81">
        <v>496000</v>
      </c>
      <c r="N91" s="81">
        <v>507000</v>
      </c>
      <c r="P91" s="191">
        <f>'PF pro forma'!E91-'Histo-Pôles '!E91</f>
        <v>-126.99458797834814</v>
      </c>
      <c r="Q91" s="191">
        <f>'PF pro forma'!F91-'Histo-Pôles '!F91</f>
        <v>9092.5586491097929</v>
      </c>
      <c r="R91" s="191">
        <f>'PF pro forma'!G91-'Histo-Pôles '!G91</f>
        <v>20617.827543260937</v>
      </c>
      <c r="S91" s="191">
        <f>'PF pro forma'!H91-'Histo-Pôles '!H91</f>
        <v>18275.877078692836</v>
      </c>
      <c r="T91" s="191">
        <f>'PF pro forma'!I91-'Histo-Pôles '!I91</f>
        <v>-48113.257859042787</v>
      </c>
    </row>
    <row r="92" spans="1:20" s="9" customFormat="1" ht="6" customHeight="1" x14ac:dyDescent="0.25">
      <c r="B92" s="105"/>
      <c r="C92" s="6"/>
      <c r="D92" s="15"/>
      <c r="E92" s="97"/>
      <c r="F92" s="97"/>
      <c r="G92" s="97"/>
      <c r="H92" s="97"/>
      <c r="I92" s="97"/>
      <c r="J92" s="97"/>
      <c r="K92" s="97"/>
      <c r="L92" s="97"/>
      <c r="M92" s="97"/>
      <c r="N92" s="97"/>
      <c r="P92" s="193">
        <f>'PF pro forma'!E92-'Histo-Pôles '!E92</f>
        <v>0</v>
      </c>
      <c r="Q92" s="193">
        <f>'PF pro forma'!F92-'Histo-Pôles '!F92</f>
        <v>0</v>
      </c>
      <c r="R92" s="193">
        <f>'PF pro forma'!G92-'Histo-Pôles '!G92</f>
        <v>0</v>
      </c>
      <c r="S92" s="193">
        <f>'PF pro forma'!H92-'Histo-Pôles '!H92</f>
        <v>0</v>
      </c>
      <c r="T92" s="193">
        <f>'PF pro forma'!I92-'Histo-Pôles '!I92</f>
        <v>0</v>
      </c>
    </row>
    <row r="93" spans="1:20" x14ac:dyDescent="0.25">
      <c r="C93" s="56" t="s">
        <v>1</v>
      </c>
      <c r="D93" s="89" t="str">
        <f>"Allocated Equity (€bn, year to date) "</f>
        <v xml:space="preserve">Allocated Equity (€bn, year to date) </v>
      </c>
      <c r="E93" s="113" t="e">
        <f>#REF!</f>
        <v>#REF!</v>
      </c>
      <c r="F93" s="113" t="e">
        <f>#REF!</f>
        <v>#REF!</v>
      </c>
      <c r="G93" s="82" t="e">
        <f>#REF!</f>
        <v>#REF!</v>
      </c>
      <c r="H93" s="82" t="e">
        <f>#REF!</f>
        <v>#REF!</v>
      </c>
      <c r="I93" s="82" t="e">
        <f>#REF!</f>
        <v>#REF!</v>
      </c>
      <c r="J93" s="82" t="e">
        <f>#REF!</f>
        <v>#REF!</v>
      </c>
      <c r="K93" s="82" t="e">
        <f>#REF!</f>
        <v>#REF!</v>
      </c>
      <c r="L93" s="82" t="e">
        <f>#REF!</f>
        <v>#REF!</v>
      </c>
      <c r="M93" s="82" t="e">
        <f>#REF!</f>
        <v>#REF!</v>
      </c>
      <c r="N93" s="113" t="e">
        <f>#REF!</f>
        <v>#REF!</v>
      </c>
      <c r="P93" s="194" t="e">
        <f>'PF pro forma'!E93-'Histo-Pôles '!E93</f>
        <v>#REF!</v>
      </c>
      <c r="Q93" s="194" t="e">
        <f>'PF pro forma'!F93-'Histo-Pôles '!F93</f>
        <v>#REF!</v>
      </c>
      <c r="R93" s="195" t="e">
        <f>'PF pro forma'!G93-'Histo-Pôles '!G93</f>
        <v>#REF!</v>
      </c>
      <c r="S93" s="195" t="e">
        <f>'PF pro forma'!H93-'Histo-Pôles '!H93</f>
        <v>#REF!</v>
      </c>
      <c r="T93" s="195" t="e">
        <f>'PF pro forma'!I93-'Histo-Pôles '!I93</f>
        <v>#REF!</v>
      </c>
    </row>
    <row r="94" spans="1:20" x14ac:dyDescent="0.25">
      <c r="C94" s="6"/>
      <c r="D94" s="7"/>
    </row>
    <row r="95" spans="1:20" s="126" customFormat="1" x14ac:dyDescent="0.25">
      <c r="B95" s="102"/>
      <c r="C95" s="9"/>
      <c r="D95" s="144" t="str">
        <f>"€m "</f>
        <v xml:space="preserve">€m </v>
      </c>
      <c r="E95" s="74">
        <f>2014</f>
        <v>2014</v>
      </c>
      <c r="F95" s="74" t="s">
        <v>148</v>
      </c>
      <c r="G95" s="74" t="s">
        <v>149</v>
      </c>
      <c r="H95" s="74" t="s">
        <v>150</v>
      </c>
      <c r="I95" s="74" t="s">
        <v>151</v>
      </c>
      <c r="J95" s="74">
        <f>2013</f>
        <v>2013</v>
      </c>
      <c r="K95" s="74" t="s">
        <v>152</v>
      </c>
      <c r="L95" s="74" t="s">
        <v>153</v>
      </c>
      <c r="M95" s="74" t="s">
        <v>154</v>
      </c>
      <c r="N95" s="74" t="s">
        <v>155</v>
      </c>
      <c r="P95" s="189">
        <f>2014</f>
        <v>2014</v>
      </c>
      <c r="Q95" s="189" t="s">
        <v>148</v>
      </c>
      <c r="R95" s="189" t="s">
        <v>149</v>
      </c>
      <c r="S95" s="189" t="s">
        <v>150</v>
      </c>
      <c r="T95" s="189" t="s">
        <v>151</v>
      </c>
    </row>
    <row r="96" spans="1:20" x14ac:dyDescent="0.25">
      <c r="D96" s="83" t="s">
        <v>180</v>
      </c>
    </row>
    <row r="97" spans="1:20" x14ac:dyDescent="0.25">
      <c r="A97" s="22" t="s">
        <v>99</v>
      </c>
      <c r="B97" s="103" t="s">
        <v>110</v>
      </c>
      <c r="C97" s="65" t="s">
        <v>1</v>
      </c>
      <c r="D97" s="83" t="s">
        <v>157</v>
      </c>
      <c r="E97" s="85">
        <v>6468000</v>
      </c>
      <c r="F97" s="85">
        <v>1591000</v>
      </c>
      <c r="G97" s="85">
        <v>1598000</v>
      </c>
      <c r="H97" s="85">
        <v>1637000</v>
      </c>
      <c r="I97" s="85">
        <v>1642000</v>
      </c>
      <c r="J97" s="81">
        <v>6675000</v>
      </c>
      <c r="K97" s="81">
        <v>1640000</v>
      </c>
      <c r="L97" s="81">
        <v>1692000</v>
      </c>
      <c r="M97" s="81">
        <v>1695000</v>
      </c>
      <c r="N97" s="81">
        <v>1648000</v>
      </c>
      <c r="P97" s="191">
        <f>'PF pro forma'!E97-'Histo-Pôles '!E97</f>
        <v>11596.100902304053</v>
      </c>
      <c r="Q97" s="191">
        <f>'PF pro forma'!F97-'Histo-Pôles '!F97</f>
        <v>-3661.0047486389522</v>
      </c>
      <c r="R97" s="191">
        <f>'PF pro forma'!G97-'Histo-Pôles '!G97</f>
        <v>5250.0199262518436</v>
      </c>
      <c r="S97" s="191">
        <f>'PF pro forma'!H97-'Histo-Pôles '!H97</f>
        <v>4345.9347500186414</v>
      </c>
      <c r="T97" s="191">
        <f>'PF pro forma'!I97-'Histo-Pôles '!I97</f>
        <v>5661.1509746715892</v>
      </c>
    </row>
    <row r="98" spans="1:20" x14ac:dyDescent="0.25">
      <c r="A98" s="22" t="s">
        <v>95</v>
      </c>
      <c r="B98" s="103" t="s">
        <v>110</v>
      </c>
      <c r="C98" s="65" t="s">
        <v>1</v>
      </c>
      <c r="D98" s="89" t="s">
        <v>158</v>
      </c>
      <c r="E98" s="90">
        <v>-4373000</v>
      </c>
      <c r="F98" s="90">
        <v>-1151000</v>
      </c>
      <c r="G98" s="90">
        <v>-1117000</v>
      </c>
      <c r="H98" s="90">
        <v>-1056000</v>
      </c>
      <c r="I98" s="90">
        <v>-1049000</v>
      </c>
      <c r="J98" s="90">
        <v>-4427000</v>
      </c>
      <c r="K98" s="90">
        <v>-1171000</v>
      </c>
      <c r="L98" s="90">
        <v>-1133000</v>
      </c>
      <c r="M98" s="90">
        <v>-1067000</v>
      </c>
      <c r="N98" s="90">
        <v>-1056000</v>
      </c>
      <c r="P98" s="192">
        <f>'PF pro forma'!E98-'Histo-Pôles '!E98</f>
        <v>-11763.976913595572</v>
      </c>
      <c r="Q98" s="192">
        <f>'PF pro forma'!F98-'Histo-Pôles '!F98</f>
        <v>13559.63998765545</v>
      </c>
      <c r="R98" s="192">
        <f>'PF pro forma'!G98-'Histo-Pôles '!G98</f>
        <v>13642.280860455707</v>
      </c>
      <c r="S98" s="192">
        <f>'PF pro forma'!H98-'Histo-Pôles '!H98</f>
        <v>14359.037665340933</v>
      </c>
      <c r="T98" s="192">
        <f>'PF pro forma'!I98-'Histo-Pôles '!I98</f>
        <v>-53324.935427047778</v>
      </c>
    </row>
    <row r="99" spans="1:20" x14ac:dyDescent="0.25">
      <c r="A99" s="22" t="s">
        <v>100</v>
      </c>
      <c r="B99" s="103" t="s">
        <v>110</v>
      </c>
      <c r="C99" s="65" t="s">
        <v>1</v>
      </c>
      <c r="D99" s="83" t="s">
        <v>159</v>
      </c>
      <c r="E99" s="85">
        <v>2095000</v>
      </c>
      <c r="F99" s="85">
        <v>440000</v>
      </c>
      <c r="G99" s="85">
        <v>481000</v>
      </c>
      <c r="H99" s="85">
        <v>581000</v>
      </c>
      <c r="I99" s="85">
        <v>593000</v>
      </c>
      <c r="J99" s="85">
        <v>2248000</v>
      </c>
      <c r="K99" s="85">
        <v>469000</v>
      </c>
      <c r="L99" s="85">
        <v>559000</v>
      </c>
      <c r="M99" s="85">
        <v>628000</v>
      </c>
      <c r="N99" s="85">
        <v>592000</v>
      </c>
      <c r="P99" s="191">
        <f>'PF pro forma'!E99-'Histo-Pôles '!E99</f>
        <v>-167.87601129151881</v>
      </c>
      <c r="Q99" s="191">
        <f>'PF pro forma'!F99-'Histo-Pôles '!F99</f>
        <v>9898.6352390164975</v>
      </c>
      <c r="R99" s="191">
        <f>'PF pro forma'!G99-'Histo-Pôles '!G99</f>
        <v>18892.30078670755</v>
      </c>
      <c r="S99" s="191">
        <f>'PF pro forma'!H99-'Histo-Pôles '!H99</f>
        <v>18704.972415359574</v>
      </c>
      <c r="T99" s="191">
        <f>'PF pro forma'!I99-'Histo-Pôles '!I99</f>
        <v>-47663.784452376189</v>
      </c>
    </row>
    <row r="100" spans="1:20" x14ac:dyDescent="0.25">
      <c r="A100" s="22" t="s">
        <v>97</v>
      </c>
      <c r="B100" s="103" t="s">
        <v>110</v>
      </c>
      <c r="C100" s="65" t="s">
        <v>1</v>
      </c>
      <c r="D100" s="89" t="s">
        <v>160</v>
      </c>
      <c r="E100" s="90">
        <v>-401000</v>
      </c>
      <c r="F100" s="90">
        <v>-106000</v>
      </c>
      <c r="G100" s="90">
        <v>-85000</v>
      </c>
      <c r="H100" s="90">
        <v>-102000</v>
      </c>
      <c r="I100" s="90">
        <v>-108000</v>
      </c>
      <c r="J100" s="90">
        <v>-341000</v>
      </c>
      <c r="K100" s="90">
        <v>-85000</v>
      </c>
      <c r="L100" s="90">
        <v>-90000</v>
      </c>
      <c r="M100" s="90">
        <v>-88000</v>
      </c>
      <c r="N100" s="90">
        <v>-78000</v>
      </c>
      <c r="P100" s="192">
        <f>'PF pro forma'!E100-'Histo-Pôles '!E100</f>
        <v>-145.4337766666431</v>
      </c>
      <c r="Q100" s="192">
        <f>'PF pro forma'!F100-'Histo-Pôles '!F100</f>
        <v>-396.89489333335951</v>
      </c>
      <c r="R100" s="192">
        <f>'PF pro forma'!G100-'Histo-Pôles '!G100</f>
        <v>721.81563000001188</v>
      </c>
      <c r="S100" s="192">
        <f>'PF pro forma'!H100-'Histo-Pôles '!H100</f>
        <v>-821.34304666667595</v>
      </c>
      <c r="T100" s="192">
        <f>'PF pro forma'!I100-'Histo-Pôles '!I100</f>
        <v>350.98853333339503</v>
      </c>
    </row>
    <row r="101" spans="1:20" x14ac:dyDescent="0.25">
      <c r="A101" s="22" t="s">
        <v>101</v>
      </c>
      <c r="B101" s="103" t="s">
        <v>110</v>
      </c>
      <c r="C101" s="65" t="s">
        <v>1</v>
      </c>
      <c r="D101" s="83" t="s">
        <v>161</v>
      </c>
      <c r="E101" s="85">
        <v>1694000</v>
      </c>
      <c r="F101" s="85">
        <v>334000</v>
      </c>
      <c r="G101" s="85">
        <v>396000</v>
      </c>
      <c r="H101" s="85">
        <v>479000</v>
      </c>
      <c r="I101" s="85">
        <v>485000</v>
      </c>
      <c r="J101" s="85">
        <v>1907000</v>
      </c>
      <c r="K101" s="85">
        <v>384000</v>
      </c>
      <c r="L101" s="85">
        <v>469000</v>
      </c>
      <c r="M101" s="85">
        <v>540000</v>
      </c>
      <c r="N101" s="85">
        <v>514000</v>
      </c>
      <c r="P101" s="191">
        <f>'PF pro forma'!E101-'Histo-Pôles '!E101</f>
        <v>-313.30978795816191</v>
      </c>
      <c r="Q101" s="191">
        <f>'PF pro forma'!F101-'Histo-Pôles '!F101</f>
        <v>9501.7403456831235</v>
      </c>
      <c r="R101" s="191">
        <f>'PF pro forma'!G101-'Histo-Pôles '!G101</f>
        <v>19614.116416707577</v>
      </c>
      <c r="S101" s="191">
        <f>'PF pro forma'!H101-'Histo-Pôles '!H101</f>
        <v>17883.629368692869</v>
      </c>
      <c r="T101" s="191">
        <f>'PF pro forma'!I101-'Histo-Pôles '!I101</f>
        <v>-47312.795919042779</v>
      </c>
    </row>
    <row r="102" spans="1:20" x14ac:dyDescent="0.25">
      <c r="A102" s="137" t="s">
        <v>123</v>
      </c>
      <c r="B102" s="103" t="s">
        <v>110</v>
      </c>
      <c r="C102" s="65" t="s">
        <v>1</v>
      </c>
      <c r="D102" s="89" t="s">
        <v>169</v>
      </c>
      <c r="E102" s="90">
        <v>2000</v>
      </c>
      <c r="F102" s="90">
        <v>0</v>
      </c>
      <c r="G102" s="90">
        <v>0</v>
      </c>
      <c r="H102" s="90">
        <v>1000</v>
      </c>
      <c r="I102" s="90">
        <v>1000</v>
      </c>
      <c r="J102" s="90">
        <v>4000</v>
      </c>
      <c r="K102" s="90">
        <v>1000</v>
      </c>
      <c r="L102" s="90">
        <v>0</v>
      </c>
      <c r="M102" s="90">
        <v>1000</v>
      </c>
      <c r="N102" s="90">
        <v>2000</v>
      </c>
      <c r="P102" s="192">
        <f>'PF pro forma'!E102-'Histo-Pôles '!E102</f>
        <v>-147.37865000000033</v>
      </c>
      <c r="Q102" s="192">
        <f>'PF pro forma'!F102-'Histo-Pôles '!F102</f>
        <v>-417.10169333333369</v>
      </c>
      <c r="R102" s="192">
        <f>'PF pro forma'!G102-'Histo-Pôles '!G102</f>
        <v>512.99888333333342</v>
      </c>
      <c r="S102" s="192">
        <f>'PF pro forma'!H102-'Histo-Pôles '!H102</f>
        <v>95.67370000000119</v>
      </c>
      <c r="T102" s="192">
        <f>'PF pro forma'!I102-'Histo-Pôles '!I102</f>
        <v>-338.94954000000121</v>
      </c>
    </row>
    <row r="103" spans="1:20" x14ac:dyDescent="0.25">
      <c r="A103" s="22" t="s">
        <v>92</v>
      </c>
      <c r="B103" s="103" t="s">
        <v>110</v>
      </c>
      <c r="C103" s="65" t="s">
        <v>1</v>
      </c>
      <c r="D103" s="83" t="s">
        <v>164</v>
      </c>
      <c r="E103" s="85">
        <v>1696000</v>
      </c>
      <c r="F103" s="85">
        <v>334000</v>
      </c>
      <c r="G103" s="85">
        <v>396000</v>
      </c>
      <c r="H103" s="85">
        <v>480000</v>
      </c>
      <c r="I103" s="85">
        <v>486000</v>
      </c>
      <c r="J103" s="85">
        <v>1911000</v>
      </c>
      <c r="K103" s="85">
        <v>385000</v>
      </c>
      <c r="L103" s="85">
        <v>469000</v>
      </c>
      <c r="M103" s="85">
        <v>541000</v>
      </c>
      <c r="N103" s="85">
        <v>516000</v>
      </c>
      <c r="P103" s="191">
        <f>'PF pro forma'!E103-'Histo-Pôles '!E103</f>
        <v>-460.68843795824796</v>
      </c>
      <c r="Q103" s="191">
        <f>'PF pro forma'!F103-'Histo-Pôles '!F103</f>
        <v>9084.638652349764</v>
      </c>
      <c r="R103" s="191">
        <f>'PF pro forma'!G103-'Histo-Pôles '!G103</f>
        <v>20127.115300040925</v>
      </c>
      <c r="S103" s="191">
        <f>'PF pro forma'!H103-'Histo-Pôles '!H103</f>
        <v>17979.303068692854</v>
      </c>
      <c r="T103" s="191">
        <f>'PF pro forma'!I103-'Histo-Pôles '!I103</f>
        <v>-47651.745459042781</v>
      </c>
    </row>
    <row r="104" spans="1:20" s="9" customFormat="1" ht="6" customHeight="1" x14ac:dyDescent="0.25">
      <c r="B104" s="105"/>
      <c r="C104" s="6"/>
      <c r="D104" s="1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P104" s="193">
        <f>'PF pro forma'!E104-'Histo-Pôles '!E104</f>
        <v>0</v>
      </c>
      <c r="Q104" s="193">
        <f>'PF pro forma'!F104-'Histo-Pôles '!F104</f>
        <v>0</v>
      </c>
      <c r="R104" s="193">
        <f>'PF pro forma'!G104-'Histo-Pôles '!G104</f>
        <v>0</v>
      </c>
      <c r="S104" s="193">
        <f>'PF pro forma'!H104-'Histo-Pôles '!H104</f>
        <v>0</v>
      </c>
      <c r="T104" s="193">
        <f>'PF pro forma'!I104-'Histo-Pôles '!I104</f>
        <v>0</v>
      </c>
    </row>
    <row r="105" spans="1:20" x14ac:dyDescent="0.25">
      <c r="A105" s="22"/>
      <c r="B105" s="103"/>
      <c r="C105" s="84" t="s">
        <v>1</v>
      </c>
      <c r="D105" s="89" t="str">
        <f>"Allocated Equity (€bn, year to date) "</f>
        <v xml:space="preserve">Allocated Equity (€bn, year to date) </v>
      </c>
      <c r="E105" s="113" t="e">
        <f>#REF!</f>
        <v>#REF!</v>
      </c>
      <c r="F105" s="113" t="e">
        <f>#REF!</f>
        <v>#REF!</v>
      </c>
      <c r="G105" s="82" t="e">
        <f>#REF!</f>
        <v>#REF!</v>
      </c>
      <c r="H105" s="82" t="e">
        <f>#REF!</f>
        <v>#REF!</v>
      </c>
      <c r="I105" s="82" t="e">
        <f>#REF!</f>
        <v>#REF!</v>
      </c>
      <c r="J105" s="82" t="e">
        <f>#REF!</f>
        <v>#REF!</v>
      </c>
      <c r="K105" s="82" t="e">
        <f>#REF!</f>
        <v>#REF!</v>
      </c>
      <c r="L105" s="82" t="e">
        <f>#REF!</f>
        <v>#REF!</v>
      </c>
      <c r="M105" s="82" t="e">
        <f>#REF!</f>
        <v>#REF!</v>
      </c>
      <c r="N105" s="113" t="e">
        <f>#REF!</f>
        <v>#REF!</v>
      </c>
      <c r="P105" s="194" t="e">
        <f>'PF pro forma'!E105-'Histo-Pôles '!E105</f>
        <v>#REF!</v>
      </c>
      <c r="Q105" s="194" t="e">
        <f>'PF pro forma'!F105-'Histo-Pôles '!F105</f>
        <v>#REF!</v>
      </c>
      <c r="R105" s="195" t="e">
        <f>'PF pro forma'!G105-'Histo-Pôles '!G105</f>
        <v>#REF!</v>
      </c>
      <c r="S105" s="195" t="e">
        <f>'PF pro forma'!H105-'Histo-Pôles '!H105</f>
        <v>#REF!</v>
      </c>
      <c r="T105" s="195" t="e">
        <f>'PF pro forma'!I105-'Histo-Pôles '!I105</f>
        <v>#REF!</v>
      </c>
    </row>
    <row r="106" spans="1:20" x14ac:dyDescent="0.25">
      <c r="C106" s="6"/>
      <c r="D106" s="7"/>
    </row>
    <row r="107" spans="1:20" s="126" customFormat="1" x14ac:dyDescent="0.25">
      <c r="B107" s="102"/>
      <c r="C107" s="9"/>
      <c r="D107" s="144" t="str">
        <f>"€m "</f>
        <v xml:space="preserve">€m </v>
      </c>
      <c r="E107" s="74">
        <f>2014</f>
        <v>2014</v>
      </c>
      <c r="F107" s="74" t="s">
        <v>148</v>
      </c>
      <c r="G107" s="74" t="s">
        <v>149</v>
      </c>
      <c r="H107" s="74" t="s">
        <v>150</v>
      </c>
      <c r="I107" s="74" t="s">
        <v>151</v>
      </c>
      <c r="J107" s="74">
        <f>2013</f>
        <v>2013</v>
      </c>
      <c r="K107" s="74" t="s">
        <v>152</v>
      </c>
      <c r="L107" s="74" t="s">
        <v>153</v>
      </c>
      <c r="M107" s="74" t="s">
        <v>154</v>
      </c>
      <c r="N107" s="74" t="s">
        <v>155</v>
      </c>
      <c r="P107" s="189">
        <f>2014</f>
        <v>2014</v>
      </c>
      <c r="Q107" s="189" t="s">
        <v>148</v>
      </c>
      <c r="R107" s="189" t="s">
        <v>149</v>
      </c>
      <c r="S107" s="189" t="s">
        <v>150</v>
      </c>
      <c r="T107" s="189" t="s">
        <v>151</v>
      </c>
    </row>
    <row r="108" spans="1:20" x14ac:dyDescent="0.25">
      <c r="D108" s="83" t="s">
        <v>181</v>
      </c>
    </row>
    <row r="109" spans="1:20" x14ac:dyDescent="0.25">
      <c r="A109" s="22" t="s">
        <v>99</v>
      </c>
      <c r="B109" s="103" t="s">
        <v>111</v>
      </c>
      <c r="C109" s="61" t="s">
        <v>16</v>
      </c>
      <c r="D109" s="75" t="s">
        <v>157</v>
      </c>
      <c r="E109" s="85">
        <v>3219000</v>
      </c>
      <c r="F109" s="85">
        <v>798000</v>
      </c>
      <c r="G109" s="85">
        <v>790000</v>
      </c>
      <c r="H109" s="85">
        <v>812000</v>
      </c>
      <c r="I109" s="85">
        <v>819000</v>
      </c>
      <c r="J109" s="81">
        <v>3239000</v>
      </c>
      <c r="K109" s="81">
        <v>817000</v>
      </c>
      <c r="L109" s="81">
        <v>793000</v>
      </c>
      <c r="M109" s="81">
        <v>811000</v>
      </c>
      <c r="N109" s="81">
        <v>818000</v>
      </c>
      <c r="P109" s="191">
        <f>'PF pro forma'!E109-'Histo-Pôles '!E109</f>
        <v>-42</v>
      </c>
      <c r="Q109" s="191">
        <f>'PF pro forma'!F109-'Histo-Pôles '!F109</f>
        <v>-80.452098959940486</v>
      </c>
      <c r="R109" s="191">
        <f>'PF pro forma'!G109-'Histo-Pôles '!G109</f>
        <v>-159.18945009936579</v>
      </c>
      <c r="S109" s="191">
        <f>'PF pro forma'!H109-'Histo-Pôles '!H109</f>
        <v>526.04435895872302</v>
      </c>
      <c r="T109" s="191">
        <f>'PF pro forma'!I109-'Histo-Pôles '!I109</f>
        <v>-328.40280989848543</v>
      </c>
    </row>
    <row r="110" spans="1:20" x14ac:dyDescent="0.25">
      <c r="A110" s="22" t="s">
        <v>95</v>
      </c>
      <c r="B110" s="103" t="s">
        <v>111</v>
      </c>
      <c r="C110" s="61" t="s">
        <v>16</v>
      </c>
      <c r="D110" s="66" t="s">
        <v>158</v>
      </c>
      <c r="E110" s="90">
        <v>-1769000</v>
      </c>
      <c r="F110" s="90">
        <v>-466000</v>
      </c>
      <c r="G110" s="90">
        <v>-432000</v>
      </c>
      <c r="H110" s="90">
        <v>-439000</v>
      </c>
      <c r="I110" s="90">
        <v>-432000</v>
      </c>
      <c r="J110" s="90">
        <v>-1781000</v>
      </c>
      <c r="K110" s="90">
        <v>-467000</v>
      </c>
      <c r="L110" s="90">
        <v>-435000</v>
      </c>
      <c r="M110" s="90">
        <v>-441000</v>
      </c>
      <c r="N110" s="90">
        <v>-438000</v>
      </c>
      <c r="P110" s="192">
        <f>'PF pro forma'!E110-'Histo-Pôles '!E110</f>
        <v>6.4189154808409512</v>
      </c>
      <c r="Q110" s="192">
        <f>'PF pro forma'!F110-'Histo-Pôles '!F110</f>
        <v>8603.4646346497466</v>
      </c>
      <c r="R110" s="192">
        <f>'PF pro forma'!G110-'Histo-Pôles '!G110</f>
        <v>7839.3200672541279</v>
      </c>
      <c r="S110" s="192">
        <f>'PF pro forma'!H110-'Histo-Pôles '!H110</f>
        <v>7889.0124102021218</v>
      </c>
      <c r="T110" s="192">
        <f>'PF pro forma'!I110-'Histo-Pôles '!I110</f>
        <v>-24325.378196625155</v>
      </c>
    </row>
    <row r="111" spans="1:20" x14ac:dyDescent="0.25">
      <c r="A111" s="22" t="s">
        <v>100</v>
      </c>
      <c r="B111" s="103" t="s">
        <v>111</v>
      </c>
      <c r="C111" s="61" t="s">
        <v>16</v>
      </c>
      <c r="D111" s="75" t="s">
        <v>159</v>
      </c>
      <c r="E111" s="85">
        <v>1450000</v>
      </c>
      <c r="F111" s="85">
        <v>332000</v>
      </c>
      <c r="G111" s="85">
        <v>358000</v>
      </c>
      <c r="H111" s="85">
        <v>373000</v>
      </c>
      <c r="I111" s="85">
        <v>387000</v>
      </c>
      <c r="J111" s="85">
        <v>1458000</v>
      </c>
      <c r="K111" s="85">
        <v>350000</v>
      </c>
      <c r="L111" s="85">
        <v>358000</v>
      </c>
      <c r="M111" s="85">
        <v>370000</v>
      </c>
      <c r="N111" s="85">
        <v>380000</v>
      </c>
      <c r="P111" s="191">
        <f>'PF pro forma'!E111-'Histo-Pôles '!E111</f>
        <v>-35.581084519159049</v>
      </c>
      <c r="Q111" s="191">
        <f>'PF pro forma'!F111-'Histo-Pôles '!F111</f>
        <v>8523.0125356898061</v>
      </c>
      <c r="R111" s="191">
        <f>'PF pro forma'!G111-'Histo-Pôles '!G111</f>
        <v>7680.1306171547621</v>
      </c>
      <c r="S111" s="191">
        <f>'PF pro forma'!H111-'Histo-Pôles '!H111</f>
        <v>8415.0567691608449</v>
      </c>
      <c r="T111" s="191">
        <f>'PF pro forma'!I111-'Histo-Pôles '!I111</f>
        <v>-24653.781006523641</v>
      </c>
    </row>
    <row r="112" spans="1:20" x14ac:dyDescent="0.25">
      <c r="A112" s="22" t="s">
        <v>97</v>
      </c>
      <c r="B112" s="103" t="s">
        <v>111</v>
      </c>
      <c r="C112" s="61" t="s">
        <v>16</v>
      </c>
      <c r="D112" s="66" t="s">
        <v>160</v>
      </c>
      <c r="E112" s="90">
        <v>-1398000</v>
      </c>
      <c r="F112" s="90">
        <v>-322000</v>
      </c>
      <c r="G112" s="90">
        <v>-348000</v>
      </c>
      <c r="H112" s="90">
        <v>-364000</v>
      </c>
      <c r="I112" s="90">
        <v>-364000</v>
      </c>
      <c r="J112" s="90">
        <v>-1205000</v>
      </c>
      <c r="K112" s="90">
        <v>-327000</v>
      </c>
      <c r="L112" s="90">
        <v>-287000</v>
      </c>
      <c r="M112" s="90">
        <v>-295000</v>
      </c>
      <c r="N112" s="90">
        <v>-296000</v>
      </c>
      <c r="P112" s="192">
        <f>'PF pro forma'!E112-'Histo-Pôles '!E112</f>
        <v>114.0393989237491</v>
      </c>
      <c r="Q112" s="192">
        <f>'PF pro forma'!F112-'Histo-Pôles '!F112</f>
        <v>168.67718841216993</v>
      </c>
      <c r="R112" s="192">
        <f>'PF pro forma'!G112-'Histo-Pôles '!G112</f>
        <v>41.398289938573726</v>
      </c>
      <c r="S112" s="192">
        <f>'PF pro forma'!H112-'Histo-Pôles '!H112</f>
        <v>-166.21805272076745</v>
      </c>
      <c r="T112" s="192">
        <f>'PF pro forma'!I112-'Histo-Pôles '!I112</f>
        <v>70.181973294063937</v>
      </c>
    </row>
    <row r="113" spans="1:20" x14ac:dyDescent="0.25">
      <c r="A113" s="22" t="s">
        <v>101</v>
      </c>
      <c r="B113" s="103" t="s">
        <v>111</v>
      </c>
      <c r="C113" s="61" t="s">
        <v>16</v>
      </c>
      <c r="D113" s="75" t="s">
        <v>161</v>
      </c>
      <c r="E113" s="85">
        <v>52000</v>
      </c>
      <c r="F113" s="85">
        <v>10000</v>
      </c>
      <c r="G113" s="85">
        <v>10000</v>
      </c>
      <c r="H113" s="85">
        <v>9000</v>
      </c>
      <c r="I113" s="85">
        <v>23000</v>
      </c>
      <c r="J113" s="85">
        <v>253000</v>
      </c>
      <c r="K113" s="85">
        <v>23000</v>
      </c>
      <c r="L113" s="85">
        <v>71000</v>
      </c>
      <c r="M113" s="85">
        <v>75000</v>
      </c>
      <c r="N113" s="85">
        <v>84000</v>
      </c>
      <c r="P113" s="191">
        <f>'PF pro forma'!E113-'Histo-Pôles '!E113</f>
        <v>78.458314404590055</v>
      </c>
      <c r="Q113" s="191">
        <f>'PF pro forma'!F113-'Histo-Pôles '!F113</f>
        <v>8691.689724101976</v>
      </c>
      <c r="R113" s="191">
        <f>'PF pro forma'!G113-'Histo-Pôles '!G113</f>
        <v>7721.5289070933359</v>
      </c>
      <c r="S113" s="191">
        <f>'PF pro forma'!H113-'Histo-Pôles '!H113</f>
        <v>8248.8387164400774</v>
      </c>
      <c r="T113" s="191">
        <f>'PF pro forma'!I113-'Histo-Pôles '!I113</f>
        <v>-24583.599033229577</v>
      </c>
    </row>
    <row r="114" spans="1:20" x14ac:dyDescent="0.25">
      <c r="A114" s="137" t="s">
        <v>123</v>
      </c>
      <c r="B114" s="103" t="s">
        <v>111</v>
      </c>
      <c r="C114" s="57" t="s">
        <v>16</v>
      </c>
      <c r="D114" s="89" t="s">
        <v>169</v>
      </c>
      <c r="E114" s="90">
        <v>0</v>
      </c>
      <c r="F114" s="90">
        <v>0</v>
      </c>
      <c r="G114" s="90">
        <v>0</v>
      </c>
      <c r="H114" s="90">
        <v>0</v>
      </c>
      <c r="I114" s="90">
        <v>0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  <c r="P114" s="192">
        <f>'PF pro forma'!E114-'Histo-Pôles '!E114</f>
        <v>-277.67554698297698</v>
      </c>
      <c r="Q114" s="192">
        <f>'PF pro forma'!F114-'Histo-Pôles '!F114</f>
        <v>-290.72175692399998</v>
      </c>
      <c r="R114" s="192">
        <f>'PF pro forma'!G114-'Histo-Pôles '!G114</f>
        <v>2.0054412570235609</v>
      </c>
      <c r="S114" s="192">
        <f>'PF pro forma'!H114-'Histo-Pôles '!H114</f>
        <v>10.040768683999429</v>
      </c>
      <c r="T114" s="192">
        <f>'PF pro forma'!I114-'Histo-Pôles '!I114</f>
        <v>1</v>
      </c>
    </row>
    <row r="115" spans="1:20" x14ac:dyDescent="0.25">
      <c r="A115" s="22" t="s">
        <v>92</v>
      </c>
      <c r="B115" s="103" t="s">
        <v>111</v>
      </c>
      <c r="C115" s="61" t="s">
        <v>16</v>
      </c>
      <c r="D115" s="76" t="s">
        <v>182</v>
      </c>
      <c r="E115" s="85">
        <v>52000</v>
      </c>
      <c r="F115" s="85">
        <v>10000</v>
      </c>
      <c r="G115" s="85">
        <v>10000</v>
      </c>
      <c r="H115" s="85">
        <v>9000</v>
      </c>
      <c r="I115" s="85">
        <v>23000</v>
      </c>
      <c r="J115" s="85">
        <v>253000</v>
      </c>
      <c r="K115" s="85">
        <v>23000</v>
      </c>
      <c r="L115" s="85">
        <v>71000</v>
      </c>
      <c r="M115" s="85">
        <v>75000</v>
      </c>
      <c r="N115" s="85">
        <v>84000</v>
      </c>
      <c r="P115" s="191">
        <f>'PF pro forma'!E115-'Histo-Pôles '!E115</f>
        <v>-199.21723257839039</v>
      </c>
      <c r="Q115" s="191">
        <f>'PF pro forma'!F115-'Histo-Pôles '!F115</f>
        <v>8400.9679671779777</v>
      </c>
      <c r="R115" s="191">
        <f>'PF pro forma'!G115-'Histo-Pôles '!G115</f>
        <v>7723.5343483503602</v>
      </c>
      <c r="S115" s="191">
        <f>'PF pro forma'!H115-'Histo-Pôles '!H115</f>
        <v>8258.8794851240782</v>
      </c>
      <c r="T115" s="191">
        <f>'PF pro forma'!I115-'Histo-Pôles '!I115</f>
        <v>-24582.599033229577</v>
      </c>
    </row>
    <row r="116" spans="1:20" x14ac:dyDescent="0.25">
      <c r="A116" s="22"/>
      <c r="B116" s="103"/>
      <c r="C116" s="57"/>
      <c r="D116" s="89" t="s">
        <v>170</v>
      </c>
      <c r="E116" s="90">
        <f t="shared" ref="E116:N116" si="3">E117-E115</f>
        <v>-29000</v>
      </c>
      <c r="F116" s="90">
        <f t="shared" si="3"/>
        <v>-7000</v>
      </c>
      <c r="G116" s="90">
        <f t="shared" si="3"/>
        <v>-7000</v>
      </c>
      <c r="H116" s="90">
        <f t="shared" si="3"/>
        <v>-8000</v>
      </c>
      <c r="I116" s="90">
        <f t="shared" si="3"/>
        <v>-7000</v>
      </c>
      <c r="J116" s="90">
        <f t="shared" si="3"/>
        <v>-19000</v>
      </c>
      <c r="K116" s="90">
        <f t="shared" si="3"/>
        <v>-4000</v>
      </c>
      <c r="L116" s="90">
        <f t="shared" si="3"/>
        <v>-5000</v>
      </c>
      <c r="M116" s="90">
        <f t="shared" si="3"/>
        <v>-5000</v>
      </c>
      <c r="N116" s="90">
        <f t="shared" si="3"/>
        <v>-5000</v>
      </c>
      <c r="P116" s="192">
        <f>'PF pro forma'!E116-'Histo-Pôles '!E116</f>
        <v>198.89751204871936</v>
      </c>
      <c r="Q116" s="192">
        <f>'PF pro forma'!F116-'Histo-Pôles '!F116</f>
        <v>4.3322995493053895</v>
      </c>
      <c r="R116" s="192">
        <f>'PF pro forma'!G116-'Histo-Pôles '!G116</f>
        <v>-256.26004386064596</v>
      </c>
      <c r="S116" s="192">
        <f>'PF pro forma'!H116-'Histo-Pôles '!H116</f>
        <v>-91.633150172712703</v>
      </c>
      <c r="T116" s="192">
        <f>'PF pro forma'!I116-'Histo-Pôles '!I116</f>
        <v>542.45840653235791</v>
      </c>
    </row>
    <row r="117" spans="1:20" x14ac:dyDescent="0.25">
      <c r="A117" s="22"/>
      <c r="B117" s="104" t="s">
        <v>112</v>
      </c>
      <c r="C117" s="61" t="s">
        <v>2</v>
      </c>
      <c r="D117" s="75" t="s">
        <v>183</v>
      </c>
      <c r="E117" s="85">
        <v>23000</v>
      </c>
      <c r="F117" s="85">
        <v>3000</v>
      </c>
      <c r="G117" s="85">
        <v>3000</v>
      </c>
      <c r="H117" s="85">
        <v>1000</v>
      </c>
      <c r="I117" s="85">
        <v>16000</v>
      </c>
      <c r="J117" s="81">
        <v>234000</v>
      </c>
      <c r="K117" s="81">
        <v>19000</v>
      </c>
      <c r="L117" s="81">
        <v>66000</v>
      </c>
      <c r="M117" s="81">
        <v>70000</v>
      </c>
      <c r="N117" s="81">
        <v>79000</v>
      </c>
      <c r="P117" s="191">
        <f>'PF pro forma'!E117-'Histo-Pôles '!E117</f>
        <v>-0.31972052967103082</v>
      </c>
      <c r="Q117" s="191">
        <f>'PF pro forma'!F117-'Histo-Pôles '!F117</f>
        <v>8405.3002667272831</v>
      </c>
      <c r="R117" s="191">
        <f>'PF pro forma'!G117-'Histo-Pôles '!G117</f>
        <v>7467.2743044897143</v>
      </c>
      <c r="S117" s="191">
        <f>'PF pro forma'!H117-'Histo-Pôles '!H117</f>
        <v>8167.2463349513655</v>
      </c>
      <c r="T117" s="191">
        <f>'PF pro forma'!I117-'Histo-Pôles '!I117</f>
        <v>-24040.140626697219</v>
      </c>
    </row>
    <row r="118" spans="1:20" s="9" customFormat="1" ht="6" customHeight="1" x14ac:dyDescent="0.25">
      <c r="B118" s="105"/>
      <c r="C118" s="6"/>
      <c r="D118" s="15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P118" s="193">
        <f>'PF pro forma'!E118-'Histo-Pôles '!E118</f>
        <v>0</v>
      </c>
      <c r="Q118" s="193">
        <f>'PF pro forma'!F118-'Histo-Pôles '!F118</f>
        <v>0</v>
      </c>
      <c r="R118" s="193">
        <f>'PF pro forma'!G118-'Histo-Pôles '!G118</f>
        <v>0</v>
      </c>
      <c r="S118" s="193">
        <f>'PF pro forma'!H118-'Histo-Pôles '!H118</f>
        <v>0</v>
      </c>
      <c r="T118" s="193">
        <f>'PF pro forma'!I118-'Histo-Pôles '!I118</f>
        <v>0</v>
      </c>
    </row>
    <row r="119" spans="1:20" x14ac:dyDescent="0.25">
      <c r="A119" s="22"/>
      <c r="B119" s="103"/>
      <c r="C119" s="60" t="s">
        <v>2</v>
      </c>
      <c r="D119" s="89" t="str">
        <f>"Allocated Equity (€bn, year to date) "</f>
        <v xml:space="preserve">Allocated Equity (€bn, year to date) </v>
      </c>
      <c r="E119" s="113" t="e">
        <f>#REF!</f>
        <v>#REF!</v>
      </c>
      <c r="F119" s="113" t="e">
        <f>#REF!</f>
        <v>#REF!</v>
      </c>
      <c r="G119" s="82" t="e">
        <f>#REF!</f>
        <v>#REF!</v>
      </c>
      <c r="H119" s="82" t="e">
        <f>#REF!</f>
        <v>#REF!</v>
      </c>
      <c r="I119" s="82" t="e">
        <f>#REF!</f>
        <v>#REF!</v>
      </c>
      <c r="J119" s="82" t="e">
        <f>#REF!</f>
        <v>#REF!</v>
      </c>
      <c r="K119" s="82" t="e">
        <f>#REF!</f>
        <v>#REF!</v>
      </c>
      <c r="L119" s="82" t="e">
        <f>#REF!</f>
        <v>#REF!</v>
      </c>
      <c r="M119" s="82" t="e">
        <f>#REF!</f>
        <v>#REF!</v>
      </c>
      <c r="N119" s="113" t="e">
        <f>#REF!</f>
        <v>#REF!</v>
      </c>
      <c r="P119" s="194" t="e">
        <f>'PF pro forma'!E119-'Histo-Pôles '!E119</f>
        <v>#REF!</v>
      </c>
      <c r="Q119" s="194" t="e">
        <f>'PF pro forma'!F119-'Histo-Pôles '!F119</f>
        <v>#REF!</v>
      </c>
      <c r="R119" s="195" t="e">
        <f>'PF pro forma'!G119-'Histo-Pôles '!G119</f>
        <v>#REF!</v>
      </c>
      <c r="S119" s="195" t="e">
        <f>'PF pro forma'!H119-'Histo-Pôles '!H119</f>
        <v>#REF!</v>
      </c>
      <c r="T119" s="195" t="e">
        <f>'PF pro forma'!I119-'Histo-Pôles '!I119</f>
        <v>#REF!</v>
      </c>
    </row>
    <row r="120" spans="1:20" x14ac:dyDescent="0.25">
      <c r="C120" s="6"/>
      <c r="D120" s="7"/>
    </row>
    <row r="121" spans="1:20" s="126" customFormat="1" x14ac:dyDescent="0.25">
      <c r="B121" s="102"/>
      <c r="C121" s="9"/>
      <c r="D121" s="144" t="str">
        <f>"€m "</f>
        <v xml:space="preserve">€m </v>
      </c>
      <c r="E121" s="74">
        <f>2014</f>
        <v>2014</v>
      </c>
      <c r="F121" s="74" t="s">
        <v>148</v>
      </c>
      <c r="G121" s="74" t="s">
        <v>149</v>
      </c>
      <c r="H121" s="74" t="s">
        <v>150</v>
      </c>
      <c r="I121" s="74" t="s">
        <v>151</v>
      </c>
      <c r="J121" s="74">
        <f>2013</f>
        <v>2013</v>
      </c>
      <c r="K121" s="74" t="s">
        <v>152</v>
      </c>
      <c r="L121" s="74" t="s">
        <v>153</v>
      </c>
      <c r="M121" s="74" t="s">
        <v>154</v>
      </c>
      <c r="N121" s="74" t="s">
        <v>155</v>
      </c>
      <c r="P121" s="189">
        <f>2014</f>
        <v>2014</v>
      </c>
      <c r="Q121" s="189" t="s">
        <v>148</v>
      </c>
      <c r="R121" s="189" t="s">
        <v>149</v>
      </c>
      <c r="S121" s="189" t="s">
        <v>150</v>
      </c>
      <c r="T121" s="189" t="s">
        <v>151</v>
      </c>
    </row>
    <row r="122" spans="1:20" x14ac:dyDescent="0.25">
      <c r="D122" s="83" t="s">
        <v>184</v>
      </c>
    </row>
    <row r="123" spans="1:20" x14ac:dyDescent="0.25">
      <c r="A123" s="22" t="s">
        <v>99</v>
      </c>
      <c r="B123" s="104" t="s">
        <v>112</v>
      </c>
      <c r="C123" s="61" t="s">
        <v>2</v>
      </c>
      <c r="D123" s="75" t="s">
        <v>157</v>
      </c>
      <c r="E123" s="85">
        <v>3158000</v>
      </c>
      <c r="F123" s="85">
        <v>783000</v>
      </c>
      <c r="G123" s="85">
        <v>774000</v>
      </c>
      <c r="H123" s="85">
        <v>796000</v>
      </c>
      <c r="I123" s="85">
        <v>805000</v>
      </c>
      <c r="J123" s="81">
        <v>3190000</v>
      </c>
      <c r="K123" s="81">
        <v>805000</v>
      </c>
      <c r="L123" s="81">
        <v>780000</v>
      </c>
      <c r="M123" s="81">
        <v>799000</v>
      </c>
      <c r="N123" s="81">
        <v>806000</v>
      </c>
      <c r="P123" s="191">
        <f>'PF pro forma'!E123-'Histo-Pôles '!E123</f>
        <v>-135.86830585263669</v>
      </c>
      <c r="Q123" s="191">
        <f>'PF pro forma'!F123-'Histo-Pôles '!F123</f>
        <v>-503.39739328075666</v>
      </c>
      <c r="R123" s="191">
        <f>'PF pro forma'!G123-'Histo-Pôles '!G123</f>
        <v>725.20776390691753</v>
      </c>
      <c r="S123" s="191">
        <f>'PF pro forma'!H123-'Histo-Pôles '!H123</f>
        <v>161.04351008683443</v>
      </c>
      <c r="T123" s="191">
        <f>'PF pro forma'!I123-'Histo-Pôles '!I123</f>
        <v>-518.72218656516634</v>
      </c>
    </row>
    <row r="124" spans="1:20" x14ac:dyDescent="0.25">
      <c r="A124" s="22" t="s">
        <v>95</v>
      </c>
      <c r="B124" s="104" t="s">
        <v>112</v>
      </c>
      <c r="C124" s="61" t="s">
        <v>2</v>
      </c>
      <c r="D124" s="66" t="s">
        <v>158</v>
      </c>
      <c r="E124" s="90">
        <v>-1738000</v>
      </c>
      <c r="F124" s="90">
        <v>-458000</v>
      </c>
      <c r="G124" s="90">
        <v>-424000</v>
      </c>
      <c r="H124" s="90">
        <v>-431000</v>
      </c>
      <c r="I124" s="90">
        <v>-425000</v>
      </c>
      <c r="J124" s="90">
        <v>-1752000</v>
      </c>
      <c r="K124" s="90">
        <v>-460000</v>
      </c>
      <c r="L124" s="90">
        <v>-427000</v>
      </c>
      <c r="M124" s="90">
        <v>-434000</v>
      </c>
      <c r="N124" s="90">
        <v>-431000</v>
      </c>
      <c r="P124" s="192">
        <f>'PF pro forma'!E124-'Histo-Pôles '!E124</f>
        <v>359.24294236651622</v>
      </c>
      <c r="Q124" s="192">
        <f>'PF pro forma'!F124-'Histo-Pôles '!F124</f>
        <v>8798.3654001673567</v>
      </c>
      <c r="R124" s="192">
        <f>'PF pro forma'!G124-'Histo-Pôles '!G124</f>
        <v>7691.914750643773</v>
      </c>
      <c r="S124" s="192">
        <f>'PF pro forma'!H124-'Histo-Pôles '!H124</f>
        <v>7758.0527161248028</v>
      </c>
      <c r="T124" s="192">
        <f>'PF pro forma'!I124-'Histo-Pôles '!I124</f>
        <v>-23889.089924569358</v>
      </c>
    </row>
    <row r="125" spans="1:20" x14ac:dyDescent="0.25">
      <c r="A125" s="22" t="s">
        <v>100</v>
      </c>
      <c r="B125" s="104" t="s">
        <v>112</v>
      </c>
      <c r="C125" s="61" t="s">
        <v>2</v>
      </c>
      <c r="D125" s="75" t="s">
        <v>159</v>
      </c>
      <c r="E125" s="85">
        <v>1420000</v>
      </c>
      <c r="F125" s="85">
        <v>325000</v>
      </c>
      <c r="G125" s="85">
        <v>350000</v>
      </c>
      <c r="H125" s="85">
        <v>365000</v>
      </c>
      <c r="I125" s="85">
        <v>380000</v>
      </c>
      <c r="J125" s="85">
        <v>1438000</v>
      </c>
      <c r="K125" s="85">
        <v>345000</v>
      </c>
      <c r="L125" s="85">
        <v>353000</v>
      </c>
      <c r="M125" s="85">
        <v>365000</v>
      </c>
      <c r="N125" s="85">
        <v>375000</v>
      </c>
      <c r="P125" s="191">
        <f>'PF pro forma'!E125-'Histo-Pôles '!E125</f>
        <v>223.37463651387952</v>
      </c>
      <c r="Q125" s="191">
        <f>'PF pro forma'!F125-'Histo-Pôles '!F125</f>
        <v>8294.9680068866001</v>
      </c>
      <c r="R125" s="191">
        <f>'PF pro forma'!G125-'Histo-Pôles '!G125</f>
        <v>8417.1225145506905</v>
      </c>
      <c r="S125" s="191">
        <f>'PF pro forma'!H125-'Histo-Pôles '!H125</f>
        <v>7919.0962262116373</v>
      </c>
      <c r="T125" s="191">
        <f>'PF pro forma'!I125-'Histo-Pôles '!I125</f>
        <v>-24407.812111134524</v>
      </c>
    </row>
    <row r="126" spans="1:20" x14ac:dyDescent="0.25">
      <c r="A126" s="22" t="s">
        <v>97</v>
      </c>
      <c r="B126" s="104" t="s">
        <v>112</v>
      </c>
      <c r="C126" s="61" t="s">
        <v>2</v>
      </c>
      <c r="D126" s="66" t="s">
        <v>160</v>
      </c>
      <c r="E126" s="90">
        <v>-1397000</v>
      </c>
      <c r="F126" s="90">
        <v>-322000</v>
      </c>
      <c r="G126" s="90">
        <v>-347000</v>
      </c>
      <c r="H126" s="90">
        <v>-364000</v>
      </c>
      <c r="I126" s="90">
        <v>-364000</v>
      </c>
      <c r="J126" s="90">
        <v>-1204000</v>
      </c>
      <c r="K126" s="90">
        <v>-326000</v>
      </c>
      <c r="L126" s="90">
        <v>-287000</v>
      </c>
      <c r="M126" s="90">
        <v>-295000</v>
      </c>
      <c r="N126" s="90">
        <v>-296000</v>
      </c>
      <c r="P126" s="192">
        <f>'PF pro forma'!E126-'Histo-Pôles '!E126</f>
        <v>53.981189939426258</v>
      </c>
      <c r="Q126" s="192">
        <f>'PF pro forma'!F126-'Histo-Pôles '!F126</f>
        <v>401.05401676468318</v>
      </c>
      <c r="R126" s="192">
        <f>'PF pro forma'!G126-'Histo-Pôles '!G126</f>
        <v>-951.85365131800063</v>
      </c>
      <c r="S126" s="192">
        <f>'PF pro forma'!H126-'Histo-Pôles '!H126</f>
        <v>238.10934005572926</v>
      </c>
      <c r="T126" s="192">
        <f>'PF pro forma'!I126-'Histo-Pôles '!I126</f>
        <v>366.67148443730548</v>
      </c>
    </row>
    <row r="127" spans="1:20" x14ac:dyDescent="0.25">
      <c r="A127" s="22" t="s">
        <v>101</v>
      </c>
      <c r="B127" s="104" t="s">
        <v>112</v>
      </c>
      <c r="C127" s="61" t="s">
        <v>2</v>
      </c>
      <c r="D127" s="75" t="s">
        <v>161</v>
      </c>
      <c r="E127" s="85">
        <v>23000</v>
      </c>
      <c r="F127" s="85">
        <v>3000</v>
      </c>
      <c r="G127" s="85">
        <v>3000</v>
      </c>
      <c r="H127" s="85">
        <v>1000</v>
      </c>
      <c r="I127" s="85">
        <v>16000</v>
      </c>
      <c r="J127" s="85">
        <v>234000</v>
      </c>
      <c r="K127" s="85">
        <v>19000</v>
      </c>
      <c r="L127" s="85">
        <v>66000</v>
      </c>
      <c r="M127" s="85">
        <v>70000</v>
      </c>
      <c r="N127" s="85">
        <v>79000</v>
      </c>
      <c r="P127" s="191">
        <f>'PF pro forma'!E127-'Histo-Pôles '!E127</f>
        <v>277.35582645330578</v>
      </c>
      <c r="Q127" s="191">
        <f>'PF pro forma'!F127-'Histo-Pôles '!F127</f>
        <v>8696.0220236512832</v>
      </c>
      <c r="R127" s="191">
        <f>'PF pro forma'!G127-'Histo-Pôles '!G127</f>
        <v>7465.2688632326899</v>
      </c>
      <c r="S127" s="191">
        <f>'PF pro forma'!H127-'Histo-Pôles '!H127</f>
        <v>8157.2055662673665</v>
      </c>
      <c r="T127" s="191">
        <f>'PF pro forma'!I127-'Histo-Pôles '!I127</f>
        <v>-24041.140626697219</v>
      </c>
    </row>
    <row r="128" spans="1:20" x14ac:dyDescent="0.25">
      <c r="A128" s="137" t="s">
        <v>123</v>
      </c>
      <c r="B128" s="104" t="s">
        <v>112</v>
      </c>
      <c r="C128" s="57" t="s">
        <v>2</v>
      </c>
      <c r="D128" s="89" t="s">
        <v>169</v>
      </c>
      <c r="E128" s="90">
        <v>0</v>
      </c>
      <c r="F128" s="90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  <c r="P128" s="192">
        <f>'PF pro forma'!E128-'Histo-Pôles '!E128</f>
        <v>-277.67554698297698</v>
      </c>
      <c r="Q128" s="192">
        <f>'PF pro forma'!F128-'Histo-Pôles '!F128</f>
        <v>-290.72175692399998</v>
      </c>
      <c r="R128" s="192">
        <f>'PF pro forma'!G128-'Histo-Pôles '!G128</f>
        <v>2.0054412570235609</v>
      </c>
      <c r="S128" s="192">
        <f>'PF pro forma'!H128-'Histo-Pôles '!H128</f>
        <v>10.040768683999429</v>
      </c>
      <c r="T128" s="192">
        <f>'PF pro forma'!I128-'Histo-Pôles '!I128</f>
        <v>1</v>
      </c>
    </row>
    <row r="129" spans="1:20" x14ac:dyDescent="0.25">
      <c r="A129" s="22" t="s">
        <v>92</v>
      </c>
      <c r="B129" s="104" t="s">
        <v>112</v>
      </c>
      <c r="C129" s="61" t="s">
        <v>2</v>
      </c>
      <c r="D129" s="75" t="s">
        <v>164</v>
      </c>
      <c r="E129" s="85">
        <v>23000</v>
      </c>
      <c r="F129" s="85">
        <v>3000</v>
      </c>
      <c r="G129" s="85">
        <v>3000</v>
      </c>
      <c r="H129" s="85">
        <v>1000</v>
      </c>
      <c r="I129" s="85">
        <v>16000</v>
      </c>
      <c r="J129" s="85">
        <v>234000</v>
      </c>
      <c r="K129" s="85">
        <v>19000</v>
      </c>
      <c r="L129" s="85">
        <v>66000</v>
      </c>
      <c r="M129" s="85">
        <v>70000</v>
      </c>
      <c r="N129" s="85">
        <v>79000</v>
      </c>
      <c r="P129" s="191">
        <f>'PF pro forma'!E129-'Histo-Pôles '!E129</f>
        <v>-0.31972052967103082</v>
      </c>
      <c r="Q129" s="191">
        <f>'PF pro forma'!F129-'Histo-Pôles '!F129</f>
        <v>8405.3002667272831</v>
      </c>
      <c r="R129" s="191">
        <f>'PF pro forma'!G129-'Histo-Pôles '!G129</f>
        <v>7467.2743044897143</v>
      </c>
      <c r="S129" s="191">
        <f>'PF pro forma'!H129-'Histo-Pôles '!H129</f>
        <v>8167.2463349513655</v>
      </c>
      <c r="T129" s="191">
        <f>'PF pro forma'!I129-'Histo-Pôles '!I129</f>
        <v>-24040.140626697219</v>
      </c>
    </row>
    <row r="130" spans="1:20" s="9" customFormat="1" ht="6" customHeight="1" x14ac:dyDescent="0.25">
      <c r="B130" s="105"/>
      <c r="C130" s="6"/>
      <c r="D130" s="1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P130" s="193">
        <f>'PF pro forma'!E130-'Histo-Pôles '!E130</f>
        <v>0</v>
      </c>
      <c r="Q130" s="193">
        <f>'PF pro forma'!F130-'Histo-Pôles '!F130</f>
        <v>0</v>
      </c>
      <c r="R130" s="193">
        <f>'PF pro forma'!G130-'Histo-Pôles '!G130</f>
        <v>0</v>
      </c>
      <c r="S130" s="193">
        <f>'PF pro forma'!H130-'Histo-Pôles '!H130</f>
        <v>0</v>
      </c>
      <c r="T130" s="193">
        <f>'PF pro forma'!I130-'Histo-Pôles '!I130</f>
        <v>0</v>
      </c>
    </row>
    <row r="131" spans="1:20" x14ac:dyDescent="0.25">
      <c r="C131" s="84" t="s">
        <v>2</v>
      </c>
      <c r="D131" s="89" t="str">
        <f>"Allocated Equity (€bn, year to date) "</f>
        <v xml:space="preserve">Allocated Equity (€bn, year to date) </v>
      </c>
      <c r="E131" s="113" t="e">
        <f>#REF!</f>
        <v>#REF!</v>
      </c>
      <c r="F131" s="113" t="e">
        <f>#REF!</f>
        <v>#REF!</v>
      </c>
      <c r="G131" s="82" t="e">
        <f>#REF!</f>
        <v>#REF!</v>
      </c>
      <c r="H131" s="82" t="e">
        <f>#REF!</f>
        <v>#REF!</v>
      </c>
      <c r="I131" s="82" t="e">
        <f>#REF!</f>
        <v>#REF!</v>
      </c>
      <c r="J131" s="82" t="e">
        <f>#REF!</f>
        <v>#REF!</v>
      </c>
      <c r="K131" s="82" t="e">
        <f>#REF!</f>
        <v>#REF!</v>
      </c>
      <c r="L131" s="82" t="e">
        <f>#REF!</f>
        <v>#REF!</v>
      </c>
      <c r="M131" s="82" t="e">
        <f>#REF!</f>
        <v>#REF!</v>
      </c>
      <c r="N131" s="113" t="e">
        <f>#REF!</f>
        <v>#REF!</v>
      </c>
      <c r="P131" s="194" t="e">
        <f>'PF pro forma'!E131-'Histo-Pôles '!E131</f>
        <v>#REF!</v>
      </c>
      <c r="Q131" s="194" t="e">
        <f>'PF pro forma'!F131-'Histo-Pôles '!F131</f>
        <v>#REF!</v>
      </c>
      <c r="R131" s="195" t="e">
        <f>'PF pro forma'!G131-'Histo-Pôles '!G131</f>
        <v>#REF!</v>
      </c>
      <c r="S131" s="195" t="e">
        <f>'PF pro forma'!H131-'Histo-Pôles '!H131</f>
        <v>#REF!</v>
      </c>
      <c r="T131" s="195" t="e">
        <f>'PF pro forma'!I131-'Histo-Pôles '!I131</f>
        <v>#REF!</v>
      </c>
    </row>
    <row r="132" spans="1:20" x14ac:dyDescent="0.25">
      <c r="C132" s="6"/>
      <c r="D132" s="7"/>
    </row>
    <row r="133" spans="1:20" s="126" customFormat="1" x14ac:dyDescent="0.25">
      <c r="B133" s="102"/>
      <c r="C133" s="9"/>
      <c r="D133" s="144" t="str">
        <f>"€m "</f>
        <v xml:space="preserve">€m </v>
      </c>
      <c r="E133" s="74">
        <f>2014</f>
        <v>2014</v>
      </c>
      <c r="F133" s="74" t="s">
        <v>148</v>
      </c>
      <c r="G133" s="74" t="s">
        <v>149</v>
      </c>
      <c r="H133" s="74" t="s">
        <v>150</v>
      </c>
      <c r="I133" s="74" t="s">
        <v>151</v>
      </c>
      <c r="J133" s="74">
        <f>2013</f>
        <v>2013</v>
      </c>
      <c r="K133" s="74" t="s">
        <v>152</v>
      </c>
      <c r="L133" s="74" t="s">
        <v>153</v>
      </c>
      <c r="M133" s="74" t="s">
        <v>154</v>
      </c>
      <c r="N133" s="74" t="s">
        <v>155</v>
      </c>
      <c r="P133" s="189">
        <f>2014</f>
        <v>2014</v>
      </c>
      <c r="Q133" s="189" t="s">
        <v>148</v>
      </c>
      <c r="R133" s="189" t="s">
        <v>149</v>
      </c>
      <c r="S133" s="189" t="s">
        <v>150</v>
      </c>
      <c r="T133" s="189" t="s">
        <v>151</v>
      </c>
    </row>
    <row r="134" spans="1:20" x14ac:dyDescent="0.25">
      <c r="D134" s="83" t="s">
        <v>185</v>
      </c>
    </row>
    <row r="135" spans="1:20" x14ac:dyDescent="0.25">
      <c r="A135" s="22" t="s">
        <v>99</v>
      </c>
      <c r="B135" s="100" t="s">
        <v>113</v>
      </c>
      <c r="C135" s="63" t="s">
        <v>29</v>
      </c>
      <c r="D135" s="75" t="s">
        <v>157</v>
      </c>
      <c r="E135" s="85">
        <v>3385000</v>
      </c>
      <c r="F135" s="85">
        <v>875000</v>
      </c>
      <c r="G135" s="85">
        <v>847000</v>
      </c>
      <c r="H135" s="85">
        <v>822000</v>
      </c>
      <c r="I135" s="85">
        <v>841000</v>
      </c>
      <c r="J135" s="81">
        <v>3237000</v>
      </c>
      <c r="K135" s="81">
        <v>805000</v>
      </c>
      <c r="L135" s="81">
        <v>817000</v>
      </c>
      <c r="M135" s="81">
        <v>805000</v>
      </c>
      <c r="N135" s="81">
        <v>810000</v>
      </c>
      <c r="P135" s="191">
        <f>'PF pro forma'!E135-'Histo-Pôles '!E135</f>
        <v>-88.851682818029076</v>
      </c>
      <c r="Q135" s="191">
        <f>'PF pro forma'!F135-'Histo-Pôles '!F135</f>
        <v>-406.55856969463639</v>
      </c>
      <c r="R135" s="191">
        <f>'PF pro forma'!G135-'Histo-Pôles '!G135</f>
        <v>802.83773893548641</v>
      </c>
      <c r="S135" s="191">
        <f>'PF pro forma'!H135-'Histo-Pôles '!H135</f>
        <v>-1015.9074563570321</v>
      </c>
      <c r="T135" s="191">
        <f>'PF pro forma'!I135-'Histo-Pôles '!I135</f>
        <v>530.77660429745447</v>
      </c>
    </row>
    <row r="136" spans="1:20" x14ac:dyDescent="0.25">
      <c r="A136" s="63" t="s">
        <v>95</v>
      </c>
      <c r="B136" s="100" t="s">
        <v>113</v>
      </c>
      <c r="C136" s="63" t="s">
        <v>29</v>
      </c>
      <c r="D136" s="66" t="s">
        <v>158</v>
      </c>
      <c r="E136" s="90">
        <v>-2434000</v>
      </c>
      <c r="F136" s="90">
        <v>-614000</v>
      </c>
      <c r="G136" s="90">
        <v>-612000</v>
      </c>
      <c r="H136" s="90">
        <v>-606000</v>
      </c>
      <c r="I136" s="90">
        <v>-602000</v>
      </c>
      <c r="J136" s="90">
        <v>-2406000</v>
      </c>
      <c r="K136" s="90">
        <v>-604000</v>
      </c>
      <c r="L136" s="90">
        <v>-602000</v>
      </c>
      <c r="M136" s="90">
        <v>-612000</v>
      </c>
      <c r="N136" s="90">
        <v>-588000</v>
      </c>
      <c r="P136" s="192">
        <f>'PF pro forma'!E136-'Histo-Pôles '!E136</f>
        <v>-443.26914789061993</v>
      </c>
      <c r="Q136" s="192">
        <f>'PF pro forma'!F136-'Histo-Pôles '!F136</f>
        <v>40489.002938247519</v>
      </c>
      <c r="R136" s="192">
        <f>'PF pro forma'!G136-'Histo-Pôles '!G136</f>
        <v>39376.494479730725</v>
      </c>
      <c r="S136" s="192">
        <f>'PF pro forma'!H136-'Histo-Pôles '!H136</f>
        <v>42855.354674548144</v>
      </c>
      <c r="T136" s="192">
        <f>'PF pro forma'!I136-'Histo-Pôles '!I136</f>
        <v>-123164.12124041689</v>
      </c>
    </row>
    <row r="137" spans="1:20" x14ac:dyDescent="0.25">
      <c r="A137" s="22" t="s">
        <v>100</v>
      </c>
      <c r="B137" s="100" t="s">
        <v>113</v>
      </c>
      <c r="C137" s="63" t="s">
        <v>29</v>
      </c>
      <c r="D137" s="75" t="s">
        <v>159</v>
      </c>
      <c r="E137" s="85">
        <v>951000</v>
      </c>
      <c r="F137" s="85">
        <v>261000</v>
      </c>
      <c r="G137" s="85">
        <v>235000</v>
      </c>
      <c r="H137" s="85">
        <v>216000</v>
      </c>
      <c r="I137" s="85">
        <v>239000</v>
      </c>
      <c r="J137" s="85">
        <v>831000</v>
      </c>
      <c r="K137" s="85">
        <v>201000</v>
      </c>
      <c r="L137" s="85">
        <v>215000</v>
      </c>
      <c r="M137" s="85">
        <v>193000</v>
      </c>
      <c r="N137" s="85">
        <v>222000</v>
      </c>
      <c r="P137" s="191">
        <f>'PF pro forma'!E137-'Histo-Pôles '!E137</f>
        <v>-532.12083070864901</v>
      </c>
      <c r="Q137" s="191">
        <f>'PF pro forma'!F137-'Histo-Pôles '!F137</f>
        <v>40082.444368552882</v>
      </c>
      <c r="R137" s="191">
        <f>'PF pro forma'!G137-'Histo-Pôles '!G137</f>
        <v>40179.332218666212</v>
      </c>
      <c r="S137" s="191">
        <f>'PF pro forma'!H137-'Histo-Pôles '!H137</f>
        <v>41839.447218191111</v>
      </c>
      <c r="T137" s="191">
        <f>'PF pro forma'!I137-'Histo-Pôles '!I137</f>
        <v>-122633.34463611944</v>
      </c>
    </row>
    <row r="138" spans="1:20" x14ac:dyDescent="0.25">
      <c r="A138" s="63" t="s">
        <v>97</v>
      </c>
      <c r="B138" s="100" t="s">
        <v>113</v>
      </c>
      <c r="C138" s="63" t="s">
        <v>29</v>
      </c>
      <c r="D138" s="66" t="s">
        <v>160</v>
      </c>
      <c r="E138" s="90">
        <v>-131000</v>
      </c>
      <c r="F138" s="90">
        <v>-28000</v>
      </c>
      <c r="G138" s="90">
        <v>-36000</v>
      </c>
      <c r="H138" s="90">
        <v>-15000</v>
      </c>
      <c r="I138" s="90">
        <v>-52000</v>
      </c>
      <c r="J138" s="90">
        <v>-142000</v>
      </c>
      <c r="K138" s="90">
        <v>-48000</v>
      </c>
      <c r="L138" s="90">
        <v>-30000</v>
      </c>
      <c r="M138" s="90">
        <v>-43000</v>
      </c>
      <c r="N138" s="90">
        <v>-21000</v>
      </c>
      <c r="P138" s="192">
        <f>'PF pro forma'!E138-'Histo-Pôles '!E138</f>
        <v>105.96335504381568</v>
      </c>
      <c r="Q138" s="192">
        <f>'PF pro forma'!F138-'Histo-Pôles '!F138</f>
        <v>139.42125731980195</v>
      </c>
      <c r="R138" s="192">
        <f>'PF pro forma'!G138-'Histo-Pôles '!G138</f>
        <v>-500.87119364138925</v>
      </c>
      <c r="S138" s="192">
        <f>'PF pro forma'!H138-'Histo-Pôles '!H138</f>
        <v>933.95135649805343</v>
      </c>
      <c r="T138" s="192">
        <f>'PF pro forma'!I138-'Histo-Pôles '!I138</f>
        <v>-466.53806513264863</v>
      </c>
    </row>
    <row r="139" spans="1:20" x14ac:dyDescent="0.25">
      <c r="A139" s="22" t="s">
        <v>101</v>
      </c>
      <c r="B139" s="100" t="s">
        <v>113</v>
      </c>
      <c r="C139" s="63" t="s">
        <v>29</v>
      </c>
      <c r="D139" s="75" t="s">
        <v>161</v>
      </c>
      <c r="E139" s="85">
        <v>820000</v>
      </c>
      <c r="F139" s="85">
        <v>233000</v>
      </c>
      <c r="G139" s="85">
        <v>199000</v>
      </c>
      <c r="H139" s="85">
        <v>201000</v>
      </c>
      <c r="I139" s="85">
        <v>187000</v>
      </c>
      <c r="J139" s="85">
        <v>689000</v>
      </c>
      <c r="K139" s="85">
        <v>153000</v>
      </c>
      <c r="L139" s="85">
        <v>185000</v>
      </c>
      <c r="M139" s="85">
        <v>150000</v>
      </c>
      <c r="N139" s="85">
        <v>201000</v>
      </c>
      <c r="P139" s="191">
        <f>'PF pro forma'!E139-'Histo-Pôles '!E139</f>
        <v>-426.15747566486243</v>
      </c>
      <c r="Q139" s="191">
        <f>'PF pro forma'!F139-'Histo-Pôles '!F139</f>
        <v>40221.865625872684</v>
      </c>
      <c r="R139" s="191">
        <f>'PF pro forma'!G139-'Histo-Pôles '!G139</f>
        <v>39678.461025024822</v>
      </c>
      <c r="S139" s="191">
        <f>'PF pro forma'!H139-'Histo-Pôles '!H139</f>
        <v>42773.39857468917</v>
      </c>
      <c r="T139" s="191">
        <f>'PF pro forma'!I139-'Histo-Pôles '!I139</f>
        <v>-123099.88270125209</v>
      </c>
    </row>
    <row r="140" spans="1:20" x14ac:dyDescent="0.25">
      <c r="A140" s="136" t="s">
        <v>103</v>
      </c>
      <c r="B140" s="100" t="s">
        <v>113</v>
      </c>
      <c r="C140" s="65" t="s">
        <v>29</v>
      </c>
      <c r="D140" s="89" t="s">
        <v>172</v>
      </c>
      <c r="E140" s="90">
        <v>9000</v>
      </c>
      <c r="F140" s="90">
        <v>2000</v>
      </c>
      <c r="G140" s="90">
        <v>2000</v>
      </c>
      <c r="H140" s="90">
        <v>2000</v>
      </c>
      <c r="I140" s="90">
        <v>3000</v>
      </c>
      <c r="J140" s="90">
        <v>16000</v>
      </c>
      <c r="K140" s="90">
        <v>-1000</v>
      </c>
      <c r="L140" s="90">
        <v>4000</v>
      </c>
      <c r="M140" s="90">
        <v>10000</v>
      </c>
      <c r="N140" s="90">
        <v>3000</v>
      </c>
      <c r="P140" s="192">
        <f>'PF pro forma'!E140-'Histo-Pôles '!E140</f>
        <v>-368.93561040442546</v>
      </c>
      <c r="Q140" s="192">
        <f>'PF pro forma'!F140-'Histo-Pôles '!F140</f>
        <v>690.22431597916511</v>
      </c>
      <c r="R140" s="192">
        <f>'PF pro forma'!G140-'Histo-Pôles '!G140</f>
        <v>1529.830169849808</v>
      </c>
      <c r="S140" s="192">
        <f>'PF pro forma'!H140-'Histo-Pôles '!H140</f>
        <v>-492.14878935209754</v>
      </c>
      <c r="T140" s="192">
        <f>'PF pro forma'!I140-'Histo-Pôles '!I140</f>
        <v>-2096.841306881302</v>
      </c>
    </row>
    <row r="141" spans="1:20" x14ac:dyDescent="0.25">
      <c r="A141" s="22" t="s">
        <v>104</v>
      </c>
      <c r="B141" s="100" t="s">
        <v>113</v>
      </c>
      <c r="C141" s="63" t="s">
        <v>29</v>
      </c>
      <c r="D141" s="66" t="s">
        <v>163</v>
      </c>
      <c r="E141" s="90">
        <v>-19000</v>
      </c>
      <c r="F141" s="90">
        <v>-23000</v>
      </c>
      <c r="G141" s="90">
        <v>3000</v>
      </c>
      <c r="H141" s="90">
        <v>1000</v>
      </c>
      <c r="I141" s="90">
        <v>0</v>
      </c>
      <c r="J141" s="90">
        <v>-3000</v>
      </c>
      <c r="K141" s="90">
        <v>0</v>
      </c>
      <c r="L141" s="90">
        <v>-1000</v>
      </c>
      <c r="M141" s="90">
        <v>-3000</v>
      </c>
      <c r="N141" s="90">
        <v>1000</v>
      </c>
      <c r="P141" s="192">
        <f>'PF pro forma'!E141-'Histo-Pôles '!E141</f>
        <v>44.487740000004123</v>
      </c>
      <c r="Q141" s="192">
        <f>'PF pro forma'!F141-'Histo-Pôles '!F141</f>
        <v>-177.15110266098782</v>
      </c>
      <c r="R141" s="192">
        <f>'PF pro forma'!G141-'Histo-Pôles '!G141</f>
        <v>277.0925299999999</v>
      </c>
      <c r="S141" s="192">
        <f>'PF pro forma'!H141-'Histo-Pôles '!H141</f>
        <v>-512.80350733900832</v>
      </c>
      <c r="T141" s="192">
        <f>'PF pro forma'!I141-'Histo-Pôles '!I141</f>
        <v>457.34982000000014</v>
      </c>
    </row>
    <row r="142" spans="1:20" x14ac:dyDescent="0.25">
      <c r="A142" s="22" t="s">
        <v>92</v>
      </c>
      <c r="B142" s="100" t="s">
        <v>113</v>
      </c>
      <c r="C142" s="63" t="s">
        <v>29</v>
      </c>
      <c r="D142" s="75" t="s">
        <v>164</v>
      </c>
      <c r="E142" s="85">
        <v>810000</v>
      </c>
      <c r="F142" s="85">
        <v>212000</v>
      </c>
      <c r="G142" s="85">
        <v>204000</v>
      </c>
      <c r="H142" s="85">
        <v>204000</v>
      </c>
      <c r="I142" s="85">
        <v>190000</v>
      </c>
      <c r="J142" s="85">
        <v>702000</v>
      </c>
      <c r="K142" s="85">
        <v>152000</v>
      </c>
      <c r="L142" s="85">
        <v>188000</v>
      </c>
      <c r="M142" s="85">
        <v>157000</v>
      </c>
      <c r="N142" s="85">
        <v>205000</v>
      </c>
      <c r="P142" s="191">
        <f>'PF pro forma'!E142-'Histo-Pôles '!E142</f>
        <v>-750.60534606932197</v>
      </c>
      <c r="Q142" s="191">
        <f>'PF pro forma'!F142-'Histo-Pôles '!F142</f>
        <v>40734.938839190872</v>
      </c>
      <c r="R142" s="191">
        <f>'PF pro forma'!G142-'Histo-Pôles '!G142</f>
        <v>41485.383724874642</v>
      </c>
      <c r="S142" s="191">
        <f>'PF pro forma'!H142-'Histo-Pôles '!H142</f>
        <v>41768.446277998068</v>
      </c>
      <c r="T142" s="191">
        <f>'PF pro forma'!I142-'Histo-Pôles '!I142</f>
        <v>-124739.37418813338</v>
      </c>
    </row>
    <row r="143" spans="1:20" x14ac:dyDescent="0.25">
      <c r="B143" s="100"/>
      <c r="C143" s="6"/>
      <c r="D143" s="89" t="s">
        <v>170</v>
      </c>
      <c r="E143" s="90">
        <f t="shared" ref="E143:N143" si="4">E144-E142</f>
        <v>-72000</v>
      </c>
      <c r="F143" s="90">
        <f t="shared" si="4"/>
        <v>-18000</v>
      </c>
      <c r="G143" s="90">
        <f t="shared" si="4"/>
        <v>-17000</v>
      </c>
      <c r="H143" s="90">
        <f t="shared" si="4"/>
        <v>-18000</v>
      </c>
      <c r="I143" s="90">
        <f t="shared" si="4"/>
        <v>-19000</v>
      </c>
      <c r="J143" s="90">
        <f t="shared" si="4"/>
        <v>-64000</v>
      </c>
      <c r="K143" s="90">
        <f t="shared" si="4"/>
        <v>-19000</v>
      </c>
      <c r="L143" s="90">
        <f t="shared" si="4"/>
        <v>-14000</v>
      </c>
      <c r="M143" s="90">
        <f t="shared" si="4"/>
        <v>-15000</v>
      </c>
      <c r="N143" s="90">
        <f t="shared" si="4"/>
        <v>-16000</v>
      </c>
      <c r="P143" s="192">
        <f>'PF pro forma'!E143-'Histo-Pôles '!E143</f>
        <v>826.67465728742536</v>
      </c>
      <c r="Q143" s="192">
        <f>'PF pro forma'!F143-'Histo-Pôles '!F143</f>
        <v>-41.061697736964561</v>
      </c>
      <c r="R143" s="192">
        <f>'PF pro forma'!G143-'Histo-Pôles '!G143</f>
        <v>-35.885261945280945</v>
      </c>
      <c r="S143" s="192">
        <f>'PF pro forma'!H143-'Histo-Pôles '!H143</f>
        <v>-2046.6243314672902</v>
      </c>
      <c r="T143" s="192">
        <f>'PF pro forma'!I143-'Histo-Pôles '!I143</f>
        <v>2950.2459484370775</v>
      </c>
    </row>
    <row r="144" spans="1:20" x14ac:dyDescent="0.25">
      <c r="A144" s="22"/>
      <c r="B144" s="100" t="s">
        <v>114</v>
      </c>
      <c r="C144" s="65" t="s">
        <v>30</v>
      </c>
      <c r="D144" s="75" t="s">
        <v>186</v>
      </c>
      <c r="E144" s="85">
        <v>738000</v>
      </c>
      <c r="F144" s="85">
        <v>194000</v>
      </c>
      <c r="G144" s="85">
        <v>187000</v>
      </c>
      <c r="H144" s="85">
        <v>186000</v>
      </c>
      <c r="I144" s="85">
        <v>171000</v>
      </c>
      <c r="J144" s="81">
        <v>638000</v>
      </c>
      <c r="K144" s="81">
        <v>133000</v>
      </c>
      <c r="L144" s="81">
        <v>174000</v>
      </c>
      <c r="M144" s="81">
        <v>142000</v>
      </c>
      <c r="N144" s="81">
        <v>189000</v>
      </c>
      <c r="P144" s="191">
        <f>'PF pro forma'!E144-'Histo-Pôles '!E144</f>
        <v>76.069311218103394</v>
      </c>
      <c r="Q144" s="191">
        <f>'PF pro forma'!F144-'Histo-Pôles '!F144</f>
        <v>40693.877141453908</v>
      </c>
      <c r="R144" s="191">
        <f>'PF pro forma'!G144-'Histo-Pôles '!G144</f>
        <v>41449.498462929361</v>
      </c>
      <c r="S144" s="191">
        <f>'PF pro forma'!H144-'Histo-Pôles '!H144</f>
        <v>39721.821946530777</v>
      </c>
      <c r="T144" s="191">
        <f>'PF pro forma'!I144-'Histo-Pôles '!I144</f>
        <v>-121789.12823969631</v>
      </c>
    </row>
    <row r="145" spans="1:20" s="9" customFormat="1" ht="6" customHeight="1" x14ac:dyDescent="0.25">
      <c r="B145" s="105"/>
      <c r="C145" s="6"/>
      <c r="D145" s="1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P145" s="193">
        <f>'PF pro forma'!E145-'Histo-Pôles '!E145</f>
        <v>0</v>
      </c>
      <c r="Q145" s="193">
        <f>'PF pro forma'!F145-'Histo-Pôles '!F145</f>
        <v>0</v>
      </c>
      <c r="R145" s="193">
        <f>'PF pro forma'!G145-'Histo-Pôles '!G145</f>
        <v>0</v>
      </c>
      <c r="S145" s="193">
        <f>'PF pro forma'!H145-'Histo-Pôles '!H145</f>
        <v>0</v>
      </c>
      <c r="T145" s="193">
        <f>'PF pro forma'!I145-'Histo-Pôles '!I145</f>
        <v>0</v>
      </c>
    </row>
    <row r="146" spans="1:20" x14ac:dyDescent="0.25">
      <c r="A146" s="9"/>
      <c r="C146" s="84" t="s">
        <v>30</v>
      </c>
      <c r="D146" s="89" t="str">
        <f>"Allocated Equity (€bn, year to date) "</f>
        <v xml:space="preserve">Allocated Equity (€bn, year to date) </v>
      </c>
      <c r="E146" s="113" t="e">
        <f>#REF!</f>
        <v>#REF!</v>
      </c>
      <c r="F146" s="113" t="e">
        <f>#REF!</f>
        <v>#REF!</v>
      </c>
      <c r="G146" s="82" t="e">
        <f>#REF!</f>
        <v>#REF!</v>
      </c>
      <c r="H146" s="82" t="e">
        <f>#REF!</f>
        <v>#REF!</v>
      </c>
      <c r="I146" s="82" t="e">
        <f>#REF!</f>
        <v>#REF!</v>
      </c>
      <c r="J146" s="82" t="e">
        <f>#REF!</f>
        <v>#REF!</v>
      </c>
      <c r="K146" s="82" t="e">
        <f>#REF!</f>
        <v>#REF!</v>
      </c>
      <c r="L146" s="82" t="e">
        <f>#REF!</f>
        <v>#REF!</v>
      </c>
      <c r="M146" s="82" t="e">
        <f>#REF!</f>
        <v>#REF!</v>
      </c>
      <c r="N146" s="113" t="e">
        <f>#REF!</f>
        <v>#REF!</v>
      </c>
      <c r="P146" s="194" t="e">
        <f>'PF pro forma'!E146-'Histo-Pôles '!E146</f>
        <v>#REF!</v>
      </c>
      <c r="Q146" s="194" t="e">
        <f>'PF pro forma'!F146-'Histo-Pôles '!F146</f>
        <v>#REF!</v>
      </c>
      <c r="R146" s="195" t="e">
        <f>'PF pro forma'!G146-'Histo-Pôles '!G146</f>
        <v>#REF!</v>
      </c>
      <c r="S146" s="195" t="e">
        <f>'PF pro forma'!H146-'Histo-Pôles '!H146</f>
        <v>#REF!</v>
      </c>
      <c r="T146" s="195" t="e">
        <f>'PF pro forma'!I146-'Histo-Pôles '!I146</f>
        <v>#REF!</v>
      </c>
    </row>
    <row r="147" spans="1:20" x14ac:dyDescent="0.25">
      <c r="C147" s="6"/>
      <c r="D147" s="7"/>
    </row>
    <row r="148" spans="1:20" s="126" customFormat="1" x14ac:dyDescent="0.25">
      <c r="B148" s="102"/>
      <c r="C148" s="9"/>
      <c r="D148" s="144" t="str">
        <f>"€m "</f>
        <v xml:space="preserve">€m </v>
      </c>
      <c r="E148" s="74">
        <f>2014</f>
        <v>2014</v>
      </c>
      <c r="F148" s="74" t="s">
        <v>148</v>
      </c>
      <c r="G148" s="74" t="s">
        <v>149</v>
      </c>
      <c r="H148" s="74" t="s">
        <v>150</v>
      </c>
      <c r="I148" s="74" t="s">
        <v>151</v>
      </c>
      <c r="J148" s="74">
        <f>2013</f>
        <v>2013</v>
      </c>
      <c r="K148" s="74" t="s">
        <v>152</v>
      </c>
      <c r="L148" s="74" t="s">
        <v>153</v>
      </c>
      <c r="M148" s="74" t="s">
        <v>154</v>
      </c>
      <c r="N148" s="74" t="s">
        <v>155</v>
      </c>
      <c r="P148" s="189">
        <f>2014</f>
        <v>2014</v>
      </c>
      <c r="Q148" s="189" t="s">
        <v>148</v>
      </c>
      <c r="R148" s="189" t="s">
        <v>149</v>
      </c>
      <c r="S148" s="189" t="s">
        <v>150</v>
      </c>
      <c r="T148" s="189" t="s">
        <v>151</v>
      </c>
    </row>
    <row r="149" spans="1:20" x14ac:dyDescent="0.25">
      <c r="D149" s="83" t="s">
        <v>187</v>
      </c>
    </row>
    <row r="150" spans="1:20" x14ac:dyDescent="0.25">
      <c r="A150" s="22" t="s">
        <v>99</v>
      </c>
      <c r="B150" s="100" t="s">
        <v>114</v>
      </c>
      <c r="C150" s="63" t="s">
        <v>31</v>
      </c>
      <c r="D150" s="75" t="s">
        <v>157</v>
      </c>
      <c r="E150" s="85">
        <v>3227000</v>
      </c>
      <c r="F150" s="85">
        <v>834000</v>
      </c>
      <c r="G150" s="85">
        <v>809000</v>
      </c>
      <c r="H150" s="85">
        <v>782000</v>
      </c>
      <c r="I150" s="85">
        <v>802000</v>
      </c>
      <c r="J150" s="81">
        <v>3088000</v>
      </c>
      <c r="K150" s="81">
        <v>765000</v>
      </c>
      <c r="L150" s="81">
        <v>782000</v>
      </c>
      <c r="M150" s="81">
        <v>767000</v>
      </c>
      <c r="N150" s="81">
        <v>774000</v>
      </c>
      <c r="P150" s="191">
        <f>'PF pro forma'!E150-'Histo-Pôles '!E150</f>
        <v>76.490921963937581</v>
      </c>
      <c r="Q150" s="191">
        <f>'PF pro forma'!F150-'Histo-Pôles '!F150</f>
        <v>44.122613574378192</v>
      </c>
      <c r="R150" s="191">
        <f>'PF pro forma'!G150-'Histo-Pôles '!G150</f>
        <v>-512.22690256265923</v>
      </c>
      <c r="S150" s="191">
        <f>'PF pro forma'!H150-'Histo-Pôles '!H150</f>
        <v>-1.4099638683255762</v>
      </c>
      <c r="T150" s="191">
        <f>'PF pro forma'!I150-'Histo-Pôles '!I150</f>
        <v>546.00517482031137</v>
      </c>
    </row>
    <row r="151" spans="1:20" x14ac:dyDescent="0.25">
      <c r="A151" s="22" t="s">
        <v>95</v>
      </c>
      <c r="B151" s="100" t="s">
        <v>114</v>
      </c>
      <c r="C151" s="63" t="s">
        <v>31</v>
      </c>
      <c r="D151" s="66" t="s">
        <v>158</v>
      </c>
      <c r="E151" s="90">
        <v>-2350000</v>
      </c>
      <c r="F151" s="90">
        <v>-592000</v>
      </c>
      <c r="G151" s="90">
        <v>-592000</v>
      </c>
      <c r="H151" s="90">
        <v>-584000</v>
      </c>
      <c r="I151" s="90">
        <v>-582000</v>
      </c>
      <c r="J151" s="90">
        <v>-2323000</v>
      </c>
      <c r="K151" s="90">
        <v>-582000</v>
      </c>
      <c r="L151" s="90">
        <v>-582000</v>
      </c>
      <c r="M151" s="90">
        <v>-590000</v>
      </c>
      <c r="N151" s="90">
        <v>-569000</v>
      </c>
      <c r="P151" s="192">
        <f>'PF pro forma'!E151-'Histo-Pôles '!E151</f>
        <v>-291.58065495453775</v>
      </c>
      <c r="Q151" s="192">
        <f>'PF pro forma'!F151-'Histo-Pôles '!F151</f>
        <v>39809.196553339134</v>
      </c>
      <c r="R151" s="192">
        <f>'PF pro forma'!G151-'Histo-Pôles '!G151</f>
        <v>39796.233915871941</v>
      </c>
      <c r="S151" s="192">
        <f>'PF pro forma'!H151-'Histo-Pôles '!H151</f>
        <v>40987.486895120936</v>
      </c>
      <c r="T151" s="192">
        <f>'PF pro forma'!I151-'Histo-Pôles '!I151</f>
        <v>-120884.49801928666</v>
      </c>
    </row>
    <row r="152" spans="1:20" x14ac:dyDescent="0.25">
      <c r="A152" s="22" t="s">
        <v>100</v>
      </c>
      <c r="B152" s="100" t="s">
        <v>114</v>
      </c>
      <c r="C152" s="63" t="s">
        <v>31</v>
      </c>
      <c r="D152" s="75" t="s">
        <v>159</v>
      </c>
      <c r="E152" s="85">
        <v>877000</v>
      </c>
      <c r="F152" s="85">
        <v>242000</v>
      </c>
      <c r="G152" s="85">
        <v>217000</v>
      </c>
      <c r="H152" s="85">
        <v>198000</v>
      </c>
      <c r="I152" s="85">
        <v>220000</v>
      </c>
      <c r="J152" s="85">
        <v>765000</v>
      </c>
      <c r="K152" s="85">
        <v>183000</v>
      </c>
      <c r="L152" s="85">
        <v>200000</v>
      </c>
      <c r="M152" s="85">
        <v>177000</v>
      </c>
      <c r="N152" s="85">
        <v>205000</v>
      </c>
      <c r="P152" s="191">
        <f>'PF pro forma'!E152-'Histo-Pôles '!E152</f>
        <v>-215.08973299060017</v>
      </c>
      <c r="Q152" s="191">
        <f>'PF pro forma'!F152-'Histo-Pôles '!F152</f>
        <v>39853.319166913512</v>
      </c>
      <c r="R152" s="191">
        <f>'PF pro forma'!G152-'Histo-Pôles '!G152</f>
        <v>39284.007013309281</v>
      </c>
      <c r="S152" s="191">
        <f>'PF pro forma'!H152-'Histo-Pôles '!H152</f>
        <v>40986.07693125261</v>
      </c>
      <c r="T152" s="191">
        <f>'PF pro forma'!I152-'Histo-Pôles '!I152</f>
        <v>-120338.49284446635</v>
      </c>
    </row>
    <row r="153" spans="1:20" x14ac:dyDescent="0.25">
      <c r="A153" s="22" t="s">
        <v>97</v>
      </c>
      <c r="B153" s="100" t="s">
        <v>114</v>
      </c>
      <c r="C153" s="63" t="s">
        <v>31</v>
      </c>
      <c r="D153" s="66" t="s">
        <v>160</v>
      </c>
      <c r="E153" s="90">
        <v>-129000</v>
      </c>
      <c r="F153" s="90">
        <v>-27000</v>
      </c>
      <c r="G153" s="90">
        <v>-35000</v>
      </c>
      <c r="H153" s="90">
        <v>-15000</v>
      </c>
      <c r="I153" s="90">
        <v>-52000</v>
      </c>
      <c r="J153" s="90">
        <v>-140000</v>
      </c>
      <c r="K153" s="90">
        <v>-49000</v>
      </c>
      <c r="L153" s="90">
        <v>-29000</v>
      </c>
      <c r="M153" s="90">
        <v>-42000</v>
      </c>
      <c r="N153" s="90">
        <v>-20000</v>
      </c>
      <c r="P153" s="192">
        <f>'PF pro forma'!E153-'Histo-Pôles '!E153</f>
        <v>547.60041127978184</v>
      </c>
      <c r="Q153" s="192">
        <f>'PF pro forma'!F153-'Histo-Pôles '!F153</f>
        <v>328.09748084142848</v>
      </c>
      <c r="R153" s="192">
        <f>'PF pro forma'!G153-'Histo-Pôles '!G153</f>
        <v>357.89520310360967</v>
      </c>
      <c r="S153" s="192">
        <f>'PF pro forma'!H153-'Histo-Pôles '!H153</f>
        <v>-309.67670431661281</v>
      </c>
      <c r="T153" s="192">
        <f>'PF pro forma'!I153-'Histo-Pôles '!I153</f>
        <v>171.28443165135104</v>
      </c>
    </row>
    <row r="154" spans="1:20" x14ac:dyDescent="0.25">
      <c r="A154" s="22" t="s">
        <v>101</v>
      </c>
      <c r="B154" s="100" t="s">
        <v>114</v>
      </c>
      <c r="C154" s="63" t="s">
        <v>31</v>
      </c>
      <c r="D154" s="75" t="s">
        <v>161</v>
      </c>
      <c r="E154" s="85">
        <v>748000</v>
      </c>
      <c r="F154" s="85">
        <v>215000</v>
      </c>
      <c r="G154" s="85">
        <v>182000</v>
      </c>
      <c r="H154" s="85">
        <v>183000</v>
      </c>
      <c r="I154" s="85">
        <v>168000</v>
      </c>
      <c r="J154" s="85">
        <v>625000</v>
      </c>
      <c r="K154" s="85">
        <v>134000</v>
      </c>
      <c r="L154" s="85">
        <v>171000</v>
      </c>
      <c r="M154" s="85">
        <v>135000</v>
      </c>
      <c r="N154" s="85">
        <v>185000</v>
      </c>
      <c r="P154" s="191">
        <f>'PF pro forma'!E154-'Histo-Pôles '!E154</f>
        <v>332.51067828922532</v>
      </c>
      <c r="Q154" s="191">
        <f>'PF pro forma'!F154-'Histo-Pôles '!F154</f>
        <v>40181.41664775493</v>
      </c>
      <c r="R154" s="191">
        <f>'PF pro forma'!G154-'Histo-Pôles '!G154</f>
        <v>39641.902216412884</v>
      </c>
      <c r="S154" s="191">
        <f>'PF pro forma'!H154-'Histo-Pôles '!H154</f>
        <v>40676.400226936006</v>
      </c>
      <c r="T154" s="191">
        <f>'PF pro forma'!I154-'Histo-Pôles '!I154</f>
        <v>-120167.208412815</v>
      </c>
    </row>
    <row r="155" spans="1:20" x14ac:dyDescent="0.25">
      <c r="A155" s="136" t="s">
        <v>103</v>
      </c>
      <c r="B155" s="100" t="s">
        <v>114</v>
      </c>
      <c r="C155" s="65" t="s">
        <v>31</v>
      </c>
      <c r="D155" s="89" t="s">
        <v>172</v>
      </c>
      <c r="E155" s="90">
        <v>9000</v>
      </c>
      <c r="F155" s="90">
        <v>2000</v>
      </c>
      <c r="G155" s="90">
        <v>2000</v>
      </c>
      <c r="H155" s="90">
        <v>2000</v>
      </c>
      <c r="I155" s="90">
        <v>3000</v>
      </c>
      <c r="J155" s="90">
        <v>16000</v>
      </c>
      <c r="K155" s="90">
        <v>-1000</v>
      </c>
      <c r="L155" s="90">
        <v>4000</v>
      </c>
      <c r="M155" s="90">
        <v>10000</v>
      </c>
      <c r="N155" s="90">
        <v>3000</v>
      </c>
      <c r="P155" s="192">
        <f>'PF pro forma'!E155-'Histo-Pôles '!E155</f>
        <v>-368.93561040442546</v>
      </c>
      <c r="Q155" s="192">
        <f>'PF pro forma'!F155-'Histo-Pôles '!F155</f>
        <v>690.22431597916511</v>
      </c>
      <c r="R155" s="192">
        <f>'PF pro forma'!G155-'Histo-Pôles '!G155</f>
        <v>1529.830169849808</v>
      </c>
      <c r="S155" s="192">
        <f>'PF pro forma'!H155-'Histo-Pôles '!H155</f>
        <v>-492.14878935209754</v>
      </c>
      <c r="T155" s="192">
        <f>'PF pro forma'!I155-'Histo-Pôles '!I155</f>
        <v>-2096.841306881302</v>
      </c>
    </row>
    <row r="156" spans="1:20" x14ac:dyDescent="0.25">
      <c r="A156" s="22" t="s">
        <v>104</v>
      </c>
      <c r="B156" s="100" t="s">
        <v>114</v>
      </c>
      <c r="C156" s="63" t="s">
        <v>31</v>
      </c>
      <c r="D156" s="66" t="s">
        <v>163</v>
      </c>
      <c r="E156" s="90">
        <v>-19000</v>
      </c>
      <c r="F156" s="90">
        <v>-23000</v>
      </c>
      <c r="G156" s="90">
        <v>3000</v>
      </c>
      <c r="H156" s="90">
        <v>1000</v>
      </c>
      <c r="I156" s="90">
        <v>0</v>
      </c>
      <c r="J156" s="90">
        <v>-3000</v>
      </c>
      <c r="K156" s="90">
        <v>0</v>
      </c>
      <c r="L156" s="90">
        <v>-1000</v>
      </c>
      <c r="M156" s="90">
        <v>-3000</v>
      </c>
      <c r="N156" s="90">
        <v>1000</v>
      </c>
      <c r="P156" s="192">
        <f>'PF pro forma'!E156-'Histo-Pôles '!E156</f>
        <v>112.49424333333809</v>
      </c>
      <c r="Q156" s="192">
        <f>'PF pro forma'!F156-'Histo-Pôles '!F156</f>
        <v>-177.76382228019065</v>
      </c>
      <c r="R156" s="192">
        <f>'PF pro forma'!G156-'Histo-Pôles '!G156</f>
        <v>277.76607666666678</v>
      </c>
      <c r="S156" s="192">
        <f>'PF pro forma'!H156-'Histo-Pôles '!H156</f>
        <v>-462.42949105314005</v>
      </c>
      <c r="T156" s="192">
        <f>'PF pro forma'!I156-'Histo-Pôles '!I156</f>
        <v>474.92148000000009</v>
      </c>
    </row>
    <row r="157" spans="1:20" x14ac:dyDescent="0.25">
      <c r="A157" s="22" t="s">
        <v>92</v>
      </c>
      <c r="B157" s="100" t="s">
        <v>114</v>
      </c>
      <c r="C157" s="63" t="s">
        <v>31</v>
      </c>
      <c r="D157" s="75" t="s">
        <v>164</v>
      </c>
      <c r="E157" s="85">
        <v>738000</v>
      </c>
      <c r="F157" s="85">
        <v>194000</v>
      </c>
      <c r="G157" s="85">
        <v>187000</v>
      </c>
      <c r="H157" s="85">
        <v>186000</v>
      </c>
      <c r="I157" s="85">
        <v>171000</v>
      </c>
      <c r="J157" s="85">
        <v>638000</v>
      </c>
      <c r="K157" s="85">
        <v>133000</v>
      </c>
      <c r="L157" s="85">
        <v>174000</v>
      </c>
      <c r="M157" s="85">
        <v>142000</v>
      </c>
      <c r="N157" s="85">
        <v>189000</v>
      </c>
      <c r="P157" s="191">
        <f>'PF pro forma'!E157-'Histo-Pôles '!E157</f>
        <v>76.069311218103394</v>
      </c>
      <c r="Q157" s="191">
        <f>'PF pro forma'!F157-'Histo-Pôles '!F157</f>
        <v>40693.877141453908</v>
      </c>
      <c r="R157" s="191">
        <f>'PF pro forma'!G157-'Histo-Pôles '!G157</f>
        <v>41449.498462929361</v>
      </c>
      <c r="S157" s="191">
        <f>'PF pro forma'!H157-'Histo-Pôles '!H157</f>
        <v>39721.821946530777</v>
      </c>
      <c r="T157" s="191">
        <f>'PF pro forma'!I157-'Histo-Pôles '!I157</f>
        <v>-121789.12823969631</v>
      </c>
    </row>
    <row r="158" spans="1:20" s="9" customFormat="1" ht="6" customHeight="1" x14ac:dyDescent="0.25">
      <c r="B158" s="105"/>
      <c r="C158" s="6"/>
      <c r="D158" s="1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P158" s="193">
        <f>'PF pro forma'!E158-'Histo-Pôles '!E158</f>
        <v>0</v>
      </c>
      <c r="Q158" s="193">
        <f>'PF pro forma'!F158-'Histo-Pôles '!F158</f>
        <v>0</v>
      </c>
      <c r="R158" s="193">
        <f>'PF pro forma'!G158-'Histo-Pôles '!G158</f>
        <v>0</v>
      </c>
      <c r="S158" s="193">
        <f>'PF pro forma'!H158-'Histo-Pôles '!H158</f>
        <v>0</v>
      </c>
      <c r="T158" s="193">
        <f>'PF pro forma'!I158-'Histo-Pôles '!I158</f>
        <v>0</v>
      </c>
    </row>
    <row r="159" spans="1:20" x14ac:dyDescent="0.25">
      <c r="A159" s="22"/>
      <c r="B159" s="104"/>
      <c r="C159" s="84" t="s">
        <v>31</v>
      </c>
      <c r="D159" s="89" t="str">
        <f>"Allocated Equity (€bn, year to date) "</f>
        <v xml:space="preserve">Allocated Equity (€bn, year to date) </v>
      </c>
      <c r="E159" s="113" t="e">
        <f>#REF!</f>
        <v>#REF!</v>
      </c>
      <c r="F159" s="113" t="e">
        <f>#REF!</f>
        <v>#REF!</v>
      </c>
      <c r="G159" s="82" t="e">
        <f>#REF!</f>
        <v>#REF!</v>
      </c>
      <c r="H159" s="82" t="e">
        <f>#REF!</f>
        <v>#REF!</v>
      </c>
      <c r="I159" s="82" t="e">
        <f>#REF!</f>
        <v>#REF!</v>
      </c>
      <c r="J159" s="82" t="e">
        <f>#REF!</f>
        <v>#REF!</v>
      </c>
      <c r="K159" s="82" t="e">
        <f>#REF!</f>
        <v>#REF!</v>
      </c>
      <c r="L159" s="82" t="e">
        <f>#REF!</f>
        <v>#REF!</v>
      </c>
      <c r="M159" s="82" t="e">
        <f>#REF!</f>
        <v>#REF!</v>
      </c>
      <c r="N159" s="113" t="e">
        <f>#REF!</f>
        <v>#REF!</v>
      </c>
      <c r="P159" s="194" t="e">
        <f>'PF pro forma'!E159-'Histo-Pôles '!E159</f>
        <v>#REF!</v>
      </c>
      <c r="Q159" s="194" t="e">
        <f>'PF pro forma'!F159-'Histo-Pôles '!F159</f>
        <v>#REF!</v>
      </c>
      <c r="R159" s="195" t="e">
        <f>'PF pro forma'!G159-'Histo-Pôles '!G159</f>
        <v>#REF!</v>
      </c>
      <c r="S159" s="195" t="e">
        <f>'PF pro forma'!H159-'Histo-Pôles '!H159</f>
        <v>#REF!</v>
      </c>
      <c r="T159" s="195" t="e">
        <f>'PF pro forma'!I159-'Histo-Pôles '!I159</f>
        <v>#REF!</v>
      </c>
    </row>
    <row r="160" spans="1:20" x14ac:dyDescent="0.25">
      <c r="C160" s="6"/>
      <c r="D160" s="7"/>
    </row>
    <row r="161" spans="1:20" s="126" customFormat="1" x14ac:dyDescent="0.25">
      <c r="B161" s="102"/>
      <c r="C161" s="9"/>
      <c r="D161" s="144" t="str">
        <f>"€m "</f>
        <v xml:space="preserve">€m </v>
      </c>
      <c r="E161" s="74">
        <f>2014</f>
        <v>2014</v>
      </c>
      <c r="F161" s="74" t="s">
        <v>148</v>
      </c>
      <c r="G161" s="74" t="s">
        <v>149</v>
      </c>
      <c r="H161" s="74" t="s">
        <v>150</v>
      </c>
      <c r="I161" s="74" t="s">
        <v>151</v>
      </c>
      <c r="J161" s="74">
        <f>2013</f>
        <v>2013</v>
      </c>
      <c r="K161" s="74" t="s">
        <v>152</v>
      </c>
      <c r="L161" s="74" t="s">
        <v>153</v>
      </c>
      <c r="M161" s="74" t="s">
        <v>154</v>
      </c>
      <c r="N161" s="74" t="s">
        <v>155</v>
      </c>
      <c r="P161" s="189">
        <f>2014</f>
        <v>2014</v>
      </c>
      <c r="Q161" s="189" t="s">
        <v>148</v>
      </c>
      <c r="R161" s="189" t="s">
        <v>149</v>
      </c>
      <c r="S161" s="189" t="s">
        <v>150</v>
      </c>
      <c r="T161" s="189" t="s">
        <v>151</v>
      </c>
    </row>
    <row r="162" spans="1:20" x14ac:dyDescent="0.25">
      <c r="D162" s="83" t="s">
        <v>188</v>
      </c>
    </row>
    <row r="163" spans="1:20" x14ac:dyDescent="0.25">
      <c r="A163" s="22" t="s">
        <v>99</v>
      </c>
      <c r="B163" s="121" t="s">
        <v>115</v>
      </c>
      <c r="C163" s="63" t="s">
        <v>51</v>
      </c>
      <c r="D163" s="75" t="s">
        <v>157</v>
      </c>
      <c r="E163" s="85">
        <v>2309000</v>
      </c>
      <c r="F163" s="85">
        <v>604000</v>
      </c>
      <c r="G163" s="85">
        <v>579000</v>
      </c>
      <c r="H163" s="85">
        <v>569000</v>
      </c>
      <c r="I163" s="85">
        <v>557000</v>
      </c>
      <c r="J163" s="81">
        <v>2162000</v>
      </c>
      <c r="K163" s="81">
        <v>548000</v>
      </c>
      <c r="L163" s="81">
        <v>533000</v>
      </c>
      <c r="M163" s="81">
        <v>550000</v>
      </c>
      <c r="N163" s="81">
        <v>531000</v>
      </c>
      <c r="P163" s="191">
        <f>'PF pro forma'!E163-'Histo-Pôles '!E163</f>
        <v>-19283.37348489603</v>
      </c>
      <c r="Q163" s="191">
        <f>'PF pro forma'!F163-'Histo-Pôles '!F163</f>
        <v>-3900.0640082592145</v>
      </c>
      <c r="R163" s="191">
        <f>'PF pro forma'!G163-'Histo-Pôles '!G163</f>
        <v>-4722.0082954197424</v>
      </c>
      <c r="S163" s="191">
        <f>'PF pro forma'!H163-'Histo-Pôles '!H163</f>
        <v>-5093.4830714395503</v>
      </c>
      <c r="T163" s="191">
        <f>'PF pro forma'!I163-'Histo-Pôles '!I163</f>
        <v>-5567.8181097767083</v>
      </c>
    </row>
    <row r="164" spans="1:20" x14ac:dyDescent="0.25">
      <c r="A164" s="63" t="s">
        <v>95</v>
      </c>
      <c r="B164" s="121" t="s">
        <v>115</v>
      </c>
      <c r="C164" s="63" t="s">
        <v>51</v>
      </c>
      <c r="D164" s="66" t="s">
        <v>158</v>
      </c>
      <c r="E164" s="90">
        <v>-1285000</v>
      </c>
      <c r="F164" s="90">
        <v>-341000</v>
      </c>
      <c r="G164" s="90">
        <v>-317000</v>
      </c>
      <c r="H164" s="90">
        <v>-314000</v>
      </c>
      <c r="I164" s="90">
        <v>-313000</v>
      </c>
      <c r="J164" s="90">
        <v>-1249000</v>
      </c>
      <c r="K164" s="90">
        <v>-327000</v>
      </c>
      <c r="L164" s="90">
        <v>-306000</v>
      </c>
      <c r="M164" s="90">
        <v>-310000</v>
      </c>
      <c r="N164" s="90">
        <v>-306000</v>
      </c>
      <c r="P164" s="192">
        <f>'PF pro forma'!E164-'Histo-Pôles '!E164</f>
        <v>16860.196776416618</v>
      </c>
      <c r="Q164" s="192">
        <f>'PF pro forma'!F164-'Histo-Pôles '!F164</f>
        <v>9674.7628391789622</v>
      </c>
      <c r="R164" s="192">
        <f>'PF pro forma'!G164-'Histo-Pôles '!G164</f>
        <v>11081.878032487468</v>
      </c>
      <c r="S164" s="192">
        <f>'PF pro forma'!H164-'Histo-Pôles '!H164</f>
        <v>10063.094460124266</v>
      </c>
      <c r="T164" s="192">
        <f>'PF pro forma'!I164-'Histo-Pôles '!I164</f>
        <v>-13959.538555374369</v>
      </c>
    </row>
    <row r="165" spans="1:20" x14ac:dyDescent="0.25">
      <c r="A165" s="22" t="s">
        <v>100</v>
      </c>
      <c r="B165" s="121" t="s">
        <v>115</v>
      </c>
      <c r="C165" s="63" t="s">
        <v>51</v>
      </c>
      <c r="D165" s="75" t="s">
        <v>159</v>
      </c>
      <c r="E165" s="85">
        <v>1024000</v>
      </c>
      <c r="F165" s="85">
        <v>263000</v>
      </c>
      <c r="G165" s="85">
        <v>262000</v>
      </c>
      <c r="H165" s="85">
        <v>255000</v>
      </c>
      <c r="I165" s="85">
        <v>244000</v>
      </c>
      <c r="J165" s="85">
        <v>913000</v>
      </c>
      <c r="K165" s="85">
        <v>221000</v>
      </c>
      <c r="L165" s="85">
        <v>227000</v>
      </c>
      <c r="M165" s="85">
        <v>240000</v>
      </c>
      <c r="N165" s="85">
        <v>225000</v>
      </c>
      <c r="P165" s="191">
        <f>'PF pro forma'!E165-'Histo-Pôles '!E165</f>
        <v>-2423.1767084794119</v>
      </c>
      <c r="Q165" s="191">
        <f>'PF pro forma'!F165-'Histo-Pôles '!F165</f>
        <v>5774.6988309197477</v>
      </c>
      <c r="R165" s="191">
        <f>'PF pro forma'!G165-'Histo-Pôles '!G165</f>
        <v>6359.8697370677255</v>
      </c>
      <c r="S165" s="191">
        <f>'PF pro forma'!H165-'Histo-Pôles '!H165</f>
        <v>4969.6113886847161</v>
      </c>
      <c r="T165" s="191">
        <f>'PF pro forma'!I165-'Histo-Pôles '!I165</f>
        <v>-19527.356665151077</v>
      </c>
    </row>
    <row r="166" spans="1:20" x14ac:dyDescent="0.25">
      <c r="A166" s="63" t="s">
        <v>97</v>
      </c>
      <c r="B166" s="121" t="s">
        <v>115</v>
      </c>
      <c r="C166" s="63" t="s">
        <v>51</v>
      </c>
      <c r="D166" s="66" t="s">
        <v>160</v>
      </c>
      <c r="E166" s="90">
        <v>-143000</v>
      </c>
      <c r="F166" s="90">
        <v>-50000</v>
      </c>
      <c r="G166" s="90">
        <v>-24000</v>
      </c>
      <c r="H166" s="90">
        <v>-24000</v>
      </c>
      <c r="I166" s="90">
        <v>-45000</v>
      </c>
      <c r="J166" s="90">
        <v>-158000</v>
      </c>
      <c r="K166" s="90">
        <v>-64000</v>
      </c>
      <c r="L166" s="90">
        <v>-35000</v>
      </c>
      <c r="M166" s="90">
        <v>-34000</v>
      </c>
      <c r="N166" s="90">
        <v>-25000</v>
      </c>
      <c r="P166" s="192">
        <f>'PF pro forma'!E166-'Histo-Pôles '!E166</f>
        <v>-640.56408371723955</v>
      </c>
      <c r="Q166" s="192">
        <f>'PF pro forma'!F166-'Histo-Pôles '!F166</f>
        <v>-372.34658463211235</v>
      </c>
      <c r="R166" s="192">
        <f>'PF pro forma'!G166-'Histo-Pôles '!G166</f>
        <v>-383.3948929110411</v>
      </c>
      <c r="S166" s="192">
        <f>'PF pro forma'!H166-'Histo-Pôles '!H166</f>
        <v>324.46791271372058</v>
      </c>
      <c r="T166" s="192">
        <f>'PF pro forma'!I166-'Histo-Pôles '!I166</f>
        <v>-209.29051888777758</v>
      </c>
    </row>
    <row r="167" spans="1:20" x14ac:dyDescent="0.25">
      <c r="A167" s="22" t="s">
        <v>101</v>
      </c>
      <c r="B167" s="121" t="s">
        <v>115</v>
      </c>
      <c r="C167" s="63" t="s">
        <v>51</v>
      </c>
      <c r="D167" s="75" t="s">
        <v>161</v>
      </c>
      <c r="E167" s="85">
        <v>881000</v>
      </c>
      <c r="F167" s="85">
        <v>213000</v>
      </c>
      <c r="G167" s="85">
        <v>238000</v>
      </c>
      <c r="H167" s="85">
        <v>231000</v>
      </c>
      <c r="I167" s="85">
        <v>199000</v>
      </c>
      <c r="J167" s="85">
        <v>755000</v>
      </c>
      <c r="K167" s="85">
        <v>157000</v>
      </c>
      <c r="L167" s="85">
        <v>192000</v>
      </c>
      <c r="M167" s="85">
        <v>206000</v>
      </c>
      <c r="N167" s="85">
        <v>200000</v>
      </c>
      <c r="P167" s="191">
        <f>'PF pro forma'!E167-'Histo-Pôles '!E167</f>
        <v>-3063.7407921967097</v>
      </c>
      <c r="Q167" s="191">
        <f>'PF pro forma'!F167-'Histo-Pôles '!F167</f>
        <v>5402.3522462876281</v>
      </c>
      <c r="R167" s="191">
        <f>'PF pro forma'!G167-'Histo-Pôles '!G167</f>
        <v>5976.4748441566771</v>
      </c>
      <c r="S167" s="191">
        <f>'PF pro forma'!H167-'Histo-Pôles '!H167</f>
        <v>5294.0793013984221</v>
      </c>
      <c r="T167" s="191">
        <f>'PF pro forma'!I167-'Histo-Pôles '!I167</f>
        <v>-19736.647184038855</v>
      </c>
    </row>
    <row r="168" spans="1:20" x14ac:dyDescent="0.25">
      <c r="A168" s="136" t="s">
        <v>103</v>
      </c>
      <c r="B168" s="121" t="s">
        <v>115</v>
      </c>
      <c r="C168" s="65" t="s">
        <v>51</v>
      </c>
      <c r="D168" s="89" t="s">
        <v>172</v>
      </c>
      <c r="E168" s="90">
        <v>-19000</v>
      </c>
      <c r="F168" s="90">
        <v>-2000</v>
      </c>
      <c r="G168" s="90">
        <v>-7000</v>
      </c>
      <c r="H168" s="90">
        <v>-13000</v>
      </c>
      <c r="I168" s="90">
        <v>3000</v>
      </c>
      <c r="J168" s="90">
        <v>35000</v>
      </c>
      <c r="K168" s="90">
        <v>-1000</v>
      </c>
      <c r="L168" s="90">
        <v>8000</v>
      </c>
      <c r="M168" s="90">
        <v>14000</v>
      </c>
      <c r="N168" s="90">
        <v>14000</v>
      </c>
      <c r="P168" s="192">
        <f>'PF pro forma'!E168-'Histo-Pôles '!E168</f>
        <v>723.68658252894602</v>
      </c>
      <c r="Q168" s="192">
        <f>'PF pro forma'!F168-'Histo-Pôles '!F168</f>
        <v>709.61981439762667</v>
      </c>
      <c r="R168" s="192">
        <f>'PF pro forma'!G168-'Histo-Pôles '!G168</f>
        <v>375.1244200698884</v>
      </c>
      <c r="S168" s="192">
        <f>'PF pro forma'!H168-'Histo-Pôles '!H168</f>
        <v>315.29304727165982</v>
      </c>
      <c r="T168" s="192">
        <f>'PF pro forma'!I168-'Histo-Pôles '!I168</f>
        <v>-676.35069921022478</v>
      </c>
    </row>
    <row r="169" spans="1:20" x14ac:dyDescent="0.25">
      <c r="A169" s="22" t="s">
        <v>104</v>
      </c>
      <c r="B169" s="121" t="s">
        <v>115</v>
      </c>
      <c r="C169" s="63" t="s">
        <v>51</v>
      </c>
      <c r="D169" s="66" t="s">
        <v>163</v>
      </c>
      <c r="E169" s="90">
        <v>0</v>
      </c>
      <c r="F169" s="90">
        <v>0</v>
      </c>
      <c r="G169" s="90">
        <v>0</v>
      </c>
      <c r="H169" s="90">
        <v>0</v>
      </c>
      <c r="I169" s="90">
        <v>0</v>
      </c>
      <c r="J169" s="90">
        <v>-1000</v>
      </c>
      <c r="K169" s="90">
        <v>-2000</v>
      </c>
      <c r="L169" s="90">
        <v>0</v>
      </c>
      <c r="M169" s="90">
        <v>1000</v>
      </c>
      <c r="N169" s="90">
        <v>0</v>
      </c>
      <c r="P169" s="192">
        <f>'PF pro forma'!E169-'Histo-Pôles '!E169</f>
        <v>515.39634639813914</v>
      </c>
      <c r="Q169" s="192">
        <f>'PF pro forma'!F169-'Histo-Pôles '!F169</f>
        <v>259.93875574795828</v>
      </c>
      <c r="R169" s="192">
        <f>'PF pro forma'!G169-'Histo-Pôles '!G169</f>
        <v>151.84579294996081</v>
      </c>
      <c r="S169" s="192">
        <f>'PF pro forma'!H169-'Histo-Pôles '!H169</f>
        <v>46.981450209763111</v>
      </c>
      <c r="T169" s="192">
        <f>'PF pro forma'!I169-'Histo-Pôles '!I169</f>
        <v>56.630347490457055</v>
      </c>
    </row>
    <row r="170" spans="1:20" x14ac:dyDescent="0.25">
      <c r="A170" s="22" t="s">
        <v>92</v>
      </c>
      <c r="B170" s="121" t="s">
        <v>115</v>
      </c>
      <c r="C170" s="63" t="s">
        <v>51</v>
      </c>
      <c r="D170" s="75" t="s">
        <v>164</v>
      </c>
      <c r="E170" s="85">
        <v>862000</v>
      </c>
      <c r="F170" s="85">
        <v>211000</v>
      </c>
      <c r="G170" s="85">
        <v>231000</v>
      </c>
      <c r="H170" s="85">
        <v>218000</v>
      </c>
      <c r="I170" s="85">
        <v>202000</v>
      </c>
      <c r="J170" s="85">
        <v>789000</v>
      </c>
      <c r="K170" s="85">
        <v>154000</v>
      </c>
      <c r="L170" s="85">
        <v>200000</v>
      </c>
      <c r="M170" s="85">
        <v>221000</v>
      </c>
      <c r="N170" s="85">
        <v>214000</v>
      </c>
      <c r="P170" s="191">
        <f>'PF pro forma'!E170-'Histo-Pôles '!E170</f>
        <v>-1824.6578632696765</v>
      </c>
      <c r="Q170" s="191">
        <f>'PF pro forma'!F170-'Histo-Pôles '!F170</f>
        <v>6371.9108164331992</v>
      </c>
      <c r="R170" s="191">
        <f>'PF pro forma'!G170-'Histo-Pôles '!G170</f>
        <v>6503.4450571765192</v>
      </c>
      <c r="S170" s="191">
        <f>'PF pro forma'!H170-'Histo-Pôles '!H170</f>
        <v>5656.3537988798344</v>
      </c>
      <c r="T170" s="191">
        <f>'PF pro forma'!I170-'Histo-Pôles '!I170</f>
        <v>-20356.367535758618</v>
      </c>
    </row>
    <row r="171" spans="1:20" x14ac:dyDescent="0.25">
      <c r="B171" s="100"/>
      <c r="C171" s="6"/>
      <c r="D171" s="89" t="s">
        <v>170</v>
      </c>
      <c r="E171" s="90">
        <f t="shared" ref="E171:N171" si="5">E172-E170</f>
        <v>-4000</v>
      </c>
      <c r="F171" s="90">
        <f t="shared" si="5"/>
        <v>-1000</v>
      </c>
      <c r="G171" s="90">
        <f t="shared" si="5"/>
        <v>0</v>
      </c>
      <c r="H171" s="90">
        <f t="shared" si="5"/>
        <v>-2000</v>
      </c>
      <c r="I171" s="90">
        <f t="shared" si="5"/>
        <v>-1000</v>
      </c>
      <c r="J171" s="90">
        <f t="shared" si="5"/>
        <v>-4000</v>
      </c>
      <c r="K171" s="90">
        <f t="shared" si="5"/>
        <v>0</v>
      </c>
      <c r="L171" s="90">
        <f t="shared" si="5"/>
        <v>-2000</v>
      </c>
      <c r="M171" s="90">
        <f t="shared" si="5"/>
        <v>-1000</v>
      </c>
      <c r="N171" s="90">
        <f t="shared" si="5"/>
        <v>-1000</v>
      </c>
      <c r="P171" s="192">
        <f>'PF pro forma'!E171-'Histo-Pôles '!E171</f>
        <v>-217.33299229270779</v>
      </c>
      <c r="Q171" s="192">
        <f>'PF pro forma'!F171-'Histo-Pôles '!F171</f>
        <v>-236.16627666325076</v>
      </c>
      <c r="R171" s="192">
        <f>'PF pro forma'!G171-'Histo-Pôles '!G171</f>
        <v>-896.90812954489957</v>
      </c>
      <c r="S171" s="192">
        <f>'PF pro forma'!H171-'Histo-Pôles '!H171</f>
        <v>1002.5693892183481</v>
      </c>
      <c r="T171" s="192">
        <f>'PF pro forma'!I171-'Histo-Pôles '!I171</f>
        <v>-86.827975303283893</v>
      </c>
    </row>
    <row r="172" spans="1:20" x14ac:dyDescent="0.25">
      <c r="A172" s="22"/>
      <c r="B172" s="121" t="s">
        <v>116</v>
      </c>
      <c r="C172" s="65" t="s">
        <v>52</v>
      </c>
      <c r="D172" s="75" t="s">
        <v>203</v>
      </c>
      <c r="E172" s="85">
        <v>858000</v>
      </c>
      <c r="F172" s="85">
        <v>210000</v>
      </c>
      <c r="G172" s="85">
        <v>231000</v>
      </c>
      <c r="H172" s="85">
        <v>216000</v>
      </c>
      <c r="I172" s="85">
        <v>201000</v>
      </c>
      <c r="J172" s="81">
        <v>785000</v>
      </c>
      <c r="K172" s="81">
        <v>154000</v>
      </c>
      <c r="L172" s="81">
        <v>198000</v>
      </c>
      <c r="M172" s="81">
        <v>220000</v>
      </c>
      <c r="N172" s="81">
        <v>213000</v>
      </c>
      <c r="P172" s="191">
        <f>'PF pro forma'!E172-'Histo-Pôles '!E172</f>
        <v>-2041.9908555623842</v>
      </c>
      <c r="Q172" s="191">
        <f>'PF pro forma'!F172-'Histo-Pôles '!F172</f>
        <v>6135.7445397699485</v>
      </c>
      <c r="R172" s="191">
        <f>'PF pro forma'!G172-'Histo-Pôles '!G172</f>
        <v>5606.5369276316196</v>
      </c>
      <c r="S172" s="191">
        <f>'PF pro forma'!H172-'Histo-Pôles '!H172</f>
        <v>6658.9231880981824</v>
      </c>
      <c r="T172" s="191">
        <f>'PF pro forma'!I172-'Histo-Pôles '!I172</f>
        <v>-20443.195511061902</v>
      </c>
    </row>
    <row r="173" spans="1:20" s="9" customFormat="1" ht="6" customHeight="1" x14ac:dyDescent="0.25">
      <c r="B173" s="105"/>
      <c r="C173" s="6"/>
      <c r="D173" s="1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P173" s="193">
        <f>'PF pro forma'!E173-'Histo-Pôles '!E173</f>
        <v>0</v>
      </c>
      <c r="Q173" s="193">
        <f>'PF pro forma'!F173-'Histo-Pôles '!F173</f>
        <v>0</v>
      </c>
      <c r="R173" s="193">
        <f>'PF pro forma'!G173-'Histo-Pôles '!G173</f>
        <v>0</v>
      </c>
      <c r="S173" s="193">
        <f>'PF pro forma'!H173-'Histo-Pôles '!H173</f>
        <v>0</v>
      </c>
      <c r="T173" s="193">
        <f>'PF pro forma'!I173-'Histo-Pôles '!I173</f>
        <v>0</v>
      </c>
    </row>
    <row r="174" spans="1:20" x14ac:dyDescent="0.25">
      <c r="A174" s="9"/>
      <c r="C174" s="84" t="s">
        <v>52</v>
      </c>
      <c r="D174" s="89" t="str">
        <f>"Allocated Equity (€bn, year to date) "</f>
        <v xml:space="preserve">Allocated Equity (€bn, year to date) </v>
      </c>
      <c r="E174" s="113" t="e">
        <f>#REF!</f>
        <v>#REF!</v>
      </c>
      <c r="F174" s="113" t="e">
        <f>#REF!</f>
        <v>#REF!</v>
      </c>
      <c r="G174" s="82" t="e">
        <f>#REF!</f>
        <v>#REF!</v>
      </c>
      <c r="H174" s="82" t="e">
        <f>#REF!</f>
        <v>#REF!</v>
      </c>
      <c r="I174" s="82" t="e">
        <f>#REF!</f>
        <v>#REF!</v>
      </c>
      <c r="J174" s="82" t="e">
        <f>#REF!</f>
        <v>#REF!</v>
      </c>
      <c r="K174" s="82" t="e">
        <f>#REF!</f>
        <v>#REF!</v>
      </c>
      <c r="L174" s="82" t="e">
        <f>#REF!</f>
        <v>#REF!</v>
      </c>
      <c r="M174" s="82" t="e">
        <f>#REF!</f>
        <v>#REF!</v>
      </c>
      <c r="N174" s="113" t="e">
        <f>#REF!</f>
        <v>#REF!</v>
      </c>
      <c r="P174" s="194" t="e">
        <f>'PF pro forma'!E174-'Histo-Pôles '!E174</f>
        <v>#REF!</v>
      </c>
      <c r="Q174" s="194" t="e">
        <f>'PF pro forma'!F174-'Histo-Pôles '!F174</f>
        <v>#REF!</v>
      </c>
      <c r="R174" s="195" t="e">
        <f>'PF pro forma'!G174-'Histo-Pôles '!G174</f>
        <v>#REF!</v>
      </c>
      <c r="S174" s="195" t="e">
        <f>'PF pro forma'!H174-'Histo-Pôles '!H174</f>
        <v>#REF!</v>
      </c>
      <c r="T174" s="195" t="e">
        <f>'PF pro forma'!I174-'Histo-Pôles '!I174</f>
        <v>#REF!</v>
      </c>
    </row>
    <row r="175" spans="1:20" x14ac:dyDescent="0.25">
      <c r="C175" s="6"/>
      <c r="D175" s="7"/>
    </row>
    <row r="176" spans="1:20" s="126" customFormat="1" x14ac:dyDescent="0.25">
      <c r="B176" s="102"/>
      <c r="C176" s="9"/>
      <c r="D176" s="144" t="str">
        <f>"€m "</f>
        <v xml:space="preserve">€m </v>
      </c>
      <c r="E176" s="74">
        <f>2014</f>
        <v>2014</v>
      </c>
      <c r="F176" s="74" t="s">
        <v>148</v>
      </c>
      <c r="G176" s="74" t="s">
        <v>149</v>
      </c>
      <c r="H176" s="74" t="s">
        <v>150</v>
      </c>
      <c r="I176" s="74" t="s">
        <v>151</v>
      </c>
      <c r="J176" s="74">
        <f>2013</f>
        <v>2013</v>
      </c>
      <c r="K176" s="74" t="s">
        <v>152</v>
      </c>
      <c r="L176" s="74" t="s">
        <v>153</v>
      </c>
      <c r="M176" s="74" t="s">
        <v>154</v>
      </c>
      <c r="N176" s="74" t="s">
        <v>155</v>
      </c>
      <c r="P176" s="189">
        <f>2014</f>
        <v>2014</v>
      </c>
      <c r="Q176" s="189" t="s">
        <v>148</v>
      </c>
      <c r="R176" s="189" t="s">
        <v>149</v>
      </c>
      <c r="S176" s="189" t="s">
        <v>150</v>
      </c>
      <c r="T176" s="189" t="s">
        <v>151</v>
      </c>
    </row>
    <row r="177" spans="1:20" x14ac:dyDescent="0.25">
      <c r="D177" s="83" t="s">
        <v>189</v>
      </c>
    </row>
    <row r="178" spans="1:20" x14ac:dyDescent="0.25">
      <c r="A178" s="22" t="s">
        <v>99</v>
      </c>
      <c r="B178" s="121" t="s">
        <v>116</v>
      </c>
      <c r="C178" s="63" t="s">
        <v>53</v>
      </c>
      <c r="D178" s="75" t="s">
        <v>157</v>
      </c>
      <c r="E178" s="85">
        <v>2299000</v>
      </c>
      <c r="F178" s="85">
        <v>602000</v>
      </c>
      <c r="G178" s="85">
        <v>577000</v>
      </c>
      <c r="H178" s="85">
        <v>566000</v>
      </c>
      <c r="I178" s="85">
        <v>554000</v>
      </c>
      <c r="J178" s="81">
        <v>2151000</v>
      </c>
      <c r="K178" s="81">
        <v>545000</v>
      </c>
      <c r="L178" s="81">
        <v>530000</v>
      </c>
      <c r="M178" s="81">
        <v>548000</v>
      </c>
      <c r="N178" s="81">
        <v>528000</v>
      </c>
      <c r="P178" s="191">
        <f>'PF pro forma'!E178-'Histo-Pôles '!E178</f>
        <v>-19652.454553053714</v>
      </c>
      <c r="Q178" s="191">
        <f>'PF pro forma'!F178-'Histo-Pôles '!F178</f>
        <v>-4708.4641060841968</v>
      </c>
      <c r="R178" s="191">
        <f>'PF pro forma'!G178-'Histo-Pôles '!G178</f>
        <v>-5147.0589164196281</v>
      </c>
      <c r="S178" s="191">
        <f>'PF pro forma'!H178-'Histo-Pôles '!H178</f>
        <v>-4641.8503896679031</v>
      </c>
      <c r="T178" s="191">
        <f>'PF pro forma'!I178-'Histo-Pôles '!I178</f>
        <v>-5155.0811408816371</v>
      </c>
    </row>
    <row r="179" spans="1:20" x14ac:dyDescent="0.25">
      <c r="A179" s="22" t="s">
        <v>95</v>
      </c>
      <c r="B179" s="121" t="s">
        <v>116</v>
      </c>
      <c r="C179" s="63" t="s">
        <v>53</v>
      </c>
      <c r="D179" s="66" t="s">
        <v>158</v>
      </c>
      <c r="E179" s="90">
        <v>-1279000</v>
      </c>
      <c r="F179" s="90">
        <v>-340000</v>
      </c>
      <c r="G179" s="90">
        <v>-315000</v>
      </c>
      <c r="H179" s="90">
        <v>-313000</v>
      </c>
      <c r="I179" s="90">
        <v>-311000</v>
      </c>
      <c r="J179" s="90">
        <v>-1242000</v>
      </c>
      <c r="K179" s="90">
        <v>-324000</v>
      </c>
      <c r="L179" s="90">
        <v>-305000</v>
      </c>
      <c r="M179" s="90">
        <v>-309000</v>
      </c>
      <c r="N179" s="90">
        <v>-304000</v>
      </c>
      <c r="P179" s="192">
        <f>'PF pro forma'!E179-'Histo-Pôles '!E179</f>
        <v>17074.172436589841</v>
      </c>
      <c r="Q179" s="192">
        <f>'PF pro forma'!F179-'Histo-Pôles '!F179</f>
        <v>10241.439011199342</v>
      </c>
      <c r="R179" s="192">
        <f>'PF pro forma'!G179-'Histo-Pôles '!G179</f>
        <v>10592.698913694767</v>
      </c>
      <c r="S179" s="192">
        <f>'PF pro forma'!H179-'Histo-Pôles '!H179</f>
        <v>10642.88341964694</v>
      </c>
      <c r="T179" s="192">
        <f>'PF pro forma'!I179-'Histo-Pôles '!I179</f>
        <v>-14402.848907951382</v>
      </c>
    </row>
    <row r="180" spans="1:20" x14ac:dyDescent="0.25">
      <c r="A180" s="22" t="s">
        <v>100</v>
      </c>
      <c r="B180" s="121" t="s">
        <v>116</v>
      </c>
      <c r="C180" s="63" t="s">
        <v>53</v>
      </c>
      <c r="D180" s="75" t="s">
        <v>159</v>
      </c>
      <c r="E180" s="85">
        <v>1020000</v>
      </c>
      <c r="F180" s="85">
        <v>262000</v>
      </c>
      <c r="G180" s="85">
        <v>262000</v>
      </c>
      <c r="H180" s="85">
        <v>253000</v>
      </c>
      <c r="I180" s="85">
        <v>243000</v>
      </c>
      <c r="J180" s="85">
        <v>909000</v>
      </c>
      <c r="K180" s="85">
        <v>221000</v>
      </c>
      <c r="L180" s="85">
        <v>225000</v>
      </c>
      <c r="M180" s="85">
        <v>239000</v>
      </c>
      <c r="N180" s="85">
        <v>224000</v>
      </c>
      <c r="P180" s="191">
        <f>'PF pro forma'!E180-'Histo-Pôles '!E180</f>
        <v>-2578.2821164638735</v>
      </c>
      <c r="Q180" s="191">
        <f>'PF pro forma'!F180-'Histo-Pôles '!F180</f>
        <v>5532.9749051151448</v>
      </c>
      <c r="R180" s="191">
        <f>'PF pro forma'!G180-'Histo-Pôles '!G180</f>
        <v>5445.6399972751387</v>
      </c>
      <c r="S180" s="191">
        <f>'PF pro forma'!H180-'Histo-Pôles '!H180</f>
        <v>6001.0330299790367</v>
      </c>
      <c r="T180" s="191">
        <f>'PF pro forma'!I180-'Histo-Pôles '!I180</f>
        <v>-19557.930048833019</v>
      </c>
    </row>
    <row r="181" spans="1:20" x14ac:dyDescent="0.25">
      <c r="A181" s="22" t="s">
        <v>97</v>
      </c>
      <c r="B181" s="121" t="s">
        <v>116</v>
      </c>
      <c r="C181" s="63" t="s">
        <v>53</v>
      </c>
      <c r="D181" s="66" t="s">
        <v>160</v>
      </c>
      <c r="E181" s="90">
        <v>-143000</v>
      </c>
      <c r="F181" s="90">
        <v>-50000</v>
      </c>
      <c r="G181" s="90">
        <v>-24000</v>
      </c>
      <c r="H181" s="90">
        <v>-24000</v>
      </c>
      <c r="I181" s="90">
        <v>-45000</v>
      </c>
      <c r="J181" s="90">
        <v>-158000</v>
      </c>
      <c r="K181" s="90">
        <v>-64000</v>
      </c>
      <c r="L181" s="90">
        <v>-35000</v>
      </c>
      <c r="M181" s="90">
        <v>-34000</v>
      </c>
      <c r="N181" s="90">
        <v>-25000</v>
      </c>
      <c r="P181" s="192">
        <f>'PF pro forma'!E181-'Histo-Pôles '!E181</f>
        <v>-702.79166802557302</v>
      </c>
      <c r="Q181" s="192">
        <f>'PF pro forma'!F181-'Histo-Pôles '!F181</f>
        <v>-366.78893549077475</v>
      </c>
      <c r="R181" s="192">
        <f>'PF pro forma'!G181-'Histo-Pôles '!G181</f>
        <v>-366.07328266337572</v>
      </c>
      <c r="S181" s="192">
        <f>'PF pro forma'!H181-'Histo-Pôles '!H181</f>
        <v>295.61566063772261</v>
      </c>
      <c r="T181" s="192">
        <f>'PF pro forma'!I181-'Histo-Pôles '!I181</f>
        <v>-265.54511050911242</v>
      </c>
    </row>
    <row r="182" spans="1:20" x14ac:dyDescent="0.25">
      <c r="A182" s="22" t="s">
        <v>101</v>
      </c>
      <c r="B182" s="121" t="s">
        <v>116</v>
      </c>
      <c r="C182" s="63" t="s">
        <v>53</v>
      </c>
      <c r="D182" s="75" t="s">
        <v>161</v>
      </c>
      <c r="E182" s="85">
        <v>877000</v>
      </c>
      <c r="F182" s="85">
        <v>212000</v>
      </c>
      <c r="G182" s="85">
        <v>238000</v>
      </c>
      <c r="H182" s="85">
        <v>229000</v>
      </c>
      <c r="I182" s="85">
        <v>198000</v>
      </c>
      <c r="J182" s="85">
        <v>751000</v>
      </c>
      <c r="K182" s="85">
        <v>157000</v>
      </c>
      <c r="L182" s="85">
        <v>190000</v>
      </c>
      <c r="M182" s="85">
        <v>205000</v>
      </c>
      <c r="N182" s="85">
        <v>199000</v>
      </c>
      <c r="P182" s="191">
        <f>'PF pro forma'!E182-'Histo-Pôles '!E182</f>
        <v>-3281.0737844894174</v>
      </c>
      <c r="Q182" s="191">
        <f>'PF pro forma'!F182-'Histo-Pôles '!F182</f>
        <v>5166.1859696243773</v>
      </c>
      <c r="R182" s="191">
        <f>'PF pro forma'!G182-'Histo-Pôles '!G182</f>
        <v>5079.5667146117776</v>
      </c>
      <c r="S182" s="191">
        <f>'PF pro forma'!H182-'Histo-Pôles '!H182</f>
        <v>6296.6486906167702</v>
      </c>
      <c r="T182" s="191">
        <f>'PF pro forma'!I182-'Histo-Pôles '!I182</f>
        <v>-19823.475159342139</v>
      </c>
    </row>
    <row r="183" spans="1:20" x14ac:dyDescent="0.25">
      <c r="A183" s="136" t="s">
        <v>103</v>
      </c>
      <c r="B183" s="121" t="s">
        <v>116</v>
      </c>
      <c r="C183" s="65" t="s">
        <v>53</v>
      </c>
      <c r="D183" s="89" t="s">
        <v>172</v>
      </c>
      <c r="E183" s="90">
        <v>-19000</v>
      </c>
      <c r="F183" s="90">
        <v>-2000</v>
      </c>
      <c r="G183" s="90">
        <v>-7000</v>
      </c>
      <c r="H183" s="90">
        <v>-13000</v>
      </c>
      <c r="I183" s="90">
        <v>3000</v>
      </c>
      <c r="J183" s="90">
        <v>35000</v>
      </c>
      <c r="K183" s="90">
        <v>-1000</v>
      </c>
      <c r="L183" s="90">
        <v>8000</v>
      </c>
      <c r="M183" s="90">
        <v>14000</v>
      </c>
      <c r="N183" s="90">
        <v>14000</v>
      </c>
      <c r="P183" s="192">
        <f>'PF pro forma'!E183-'Histo-Pôles '!E183</f>
        <v>723.68658252894602</v>
      </c>
      <c r="Q183" s="192">
        <f>'PF pro forma'!F183-'Histo-Pôles '!F183</f>
        <v>709.61981439762667</v>
      </c>
      <c r="R183" s="192">
        <f>'PF pro forma'!G183-'Histo-Pôles '!G183</f>
        <v>375.1244200698884</v>
      </c>
      <c r="S183" s="192">
        <f>'PF pro forma'!H183-'Histo-Pôles '!H183</f>
        <v>315.29304727165982</v>
      </c>
      <c r="T183" s="192">
        <f>'PF pro forma'!I183-'Histo-Pôles '!I183</f>
        <v>-676.35069921022478</v>
      </c>
    </row>
    <row r="184" spans="1:20" x14ac:dyDescent="0.25">
      <c r="A184" s="22" t="s">
        <v>104</v>
      </c>
      <c r="B184" s="121" t="s">
        <v>116</v>
      </c>
      <c r="C184" s="63" t="s">
        <v>53</v>
      </c>
      <c r="D184" s="66" t="s">
        <v>163</v>
      </c>
      <c r="E184" s="90">
        <v>0</v>
      </c>
      <c r="F184" s="90">
        <v>0</v>
      </c>
      <c r="G184" s="90">
        <v>0</v>
      </c>
      <c r="H184" s="90">
        <v>0</v>
      </c>
      <c r="I184" s="90">
        <v>0</v>
      </c>
      <c r="J184" s="90">
        <v>-1000</v>
      </c>
      <c r="K184" s="90">
        <v>-2000</v>
      </c>
      <c r="L184" s="90">
        <v>0</v>
      </c>
      <c r="M184" s="90">
        <v>1000</v>
      </c>
      <c r="N184" s="90">
        <v>0</v>
      </c>
      <c r="P184" s="192">
        <f>'PF pro forma'!E184-'Histo-Pôles '!E184</f>
        <v>515.39634639813914</v>
      </c>
      <c r="Q184" s="192">
        <f>'PF pro forma'!F184-'Histo-Pôles '!F184</f>
        <v>259.93875574795828</v>
      </c>
      <c r="R184" s="192">
        <f>'PF pro forma'!G184-'Histo-Pôles '!G184</f>
        <v>151.84579294996081</v>
      </c>
      <c r="S184" s="192">
        <f>'PF pro forma'!H184-'Histo-Pôles '!H184</f>
        <v>46.981450209763111</v>
      </c>
      <c r="T184" s="192">
        <f>'PF pro forma'!I184-'Histo-Pôles '!I184</f>
        <v>56.630347490457055</v>
      </c>
    </row>
    <row r="185" spans="1:20" x14ac:dyDescent="0.25">
      <c r="A185" s="22" t="s">
        <v>92</v>
      </c>
      <c r="B185" s="121" t="s">
        <v>116</v>
      </c>
      <c r="C185" s="63" t="s">
        <v>53</v>
      </c>
      <c r="D185" s="75" t="s">
        <v>164</v>
      </c>
      <c r="E185" s="85">
        <v>858000</v>
      </c>
      <c r="F185" s="85">
        <v>210000</v>
      </c>
      <c r="G185" s="85">
        <v>231000</v>
      </c>
      <c r="H185" s="85">
        <v>216000</v>
      </c>
      <c r="I185" s="85">
        <v>201000</v>
      </c>
      <c r="J185" s="85">
        <v>785000</v>
      </c>
      <c r="K185" s="85">
        <v>154000</v>
      </c>
      <c r="L185" s="85">
        <v>198000</v>
      </c>
      <c r="M185" s="85">
        <v>220000</v>
      </c>
      <c r="N185" s="85">
        <v>213000</v>
      </c>
      <c r="P185" s="191">
        <f>'PF pro forma'!E185-'Histo-Pôles '!E185</f>
        <v>-2041.9908555623842</v>
      </c>
      <c r="Q185" s="191">
        <f>'PF pro forma'!F185-'Histo-Pôles '!F185</f>
        <v>6135.7445397699485</v>
      </c>
      <c r="R185" s="191">
        <f>'PF pro forma'!G185-'Histo-Pôles '!G185</f>
        <v>5606.5369276316196</v>
      </c>
      <c r="S185" s="191">
        <f>'PF pro forma'!H185-'Histo-Pôles '!H185</f>
        <v>6658.9231880981824</v>
      </c>
      <c r="T185" s="191">
        <f>'PF pro forma'!I185-'Histo-Pôles '!I185</f>
        <v>-20443.195511061902</v>
      </c>
    </row>
    <row r="186" spans="1:20" s="9" customFormat="1" ht="6" customHeight="1" x14ac:dyDescent="0.25">
      <c r="B186" s="105"/>
      <c r="C186" s="6"/>
      <c r="D186" s="1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P186" s="193">
        <f>'PF pro forma'!E186-'Histo-Pôles '!E186</f>
        <v>0</v>
      </c>
      <c r="Q186" s="193">
        <f>'PF pro forma'!F186-'Histo-Pôles '!F186</f>
        <v>0</v>
      </c>
      <c r="R186" s="193">
        <f>'PF pro forma'!G186-'Histo-Pôles '!G186</f>
        <v>0</v>
      </c>
      <c r="S186" s="193">
        <f>'PF pro forma'!H186-'Histo-Pôles '!H186</f>
        <v>0</v>
      </c>
      <c r="T186" s="193">
        <f>'PF pro forma'!I186-'Histo-Pôles '!I186</f>
        <v>0</v>
      </c>
    </row>
    <row r="187" spans="1:20" x14ac:dyDescent="0.25">
      <c r="A187" s="22"/>
      <c r="B187" s="104"/>
      <c r="C187" s="84" t="s">
        <v>53</v>
      </c>
      <c r="D187" s="89" t="str">
        <f>"Allocated Equity (€bn, year to date) "</f>
        <v xml:space="preserve">Allocated Equity (€bn, year to date) </v>
      </c>
      <c r="E187" s="113" t="e">
        <f>#REF!</f>
        <v>#REF!</v>
      </c>
      <c r="F187" s="113" t="e">
        <f>#REF!</f>
        <v>#REF!</v>
      </c>
      <c r="G187" s="82" t="e">
        <f>#REF!</f>
        <v>#REF!</v>
      </c>
      <c r="H187" s="82" t="e">
        <f>#REF!</f>
        <v>#REF!</v>
      </c>
      <c r="I187" s="82" t="e">
        <f>#REF!</f>
        <v>#REF!</v>
      </c>
      <c r="J187" s="82" t="e">
        <f>#REF!</f>
        <v>#REF!</v>
      </c>
      <c r="K187" s="82" t="e">
        <f>#REF!</f>
        <v>#REF!</v>
      </c>
      <c r="L187" s="82" t="e">
        <f>#REF!</f>
        <v>#REF!</v>
      </c>
      <c r="M187" s="82" t="e">
        <f>#REF!</f>
        <v>#REF!</v>
      </c>
      <c r="N187" s="113" t="e">
        <f>#REF!</f>
        <v>#REF!</v>
      </c>
      <c r="P187" s="194" t="e">
        <f>'PF pro forma'!E187-'Histo-Pôles '!E187</f>
        <v>#REF!</v>
      </c>
      <c r="Q187" s="194" t="e">
        <f>'PF pro forma'!F187-'Histo-Pôles '!F187</f>
        <v>#REF!</v>
      </c>
      <c r="R187" s="195" t="e">
        <f>'PF pro forma'!G187-'Histo-Pôles '!G187</f>
        <v>#REF!</v>
      </c>
      <c r="S187" s="195" t="e">
        <f>'PF pro forma'!H187-'Histo-Pôles '!H187</f>
        <v>#REF!</v>
      </c>
      <c r="T187" s="195" t="e">
        <f>'PF pro forma'!I187-'Histo-Pôles '!I187</f>
        <v>#REF!</v>
      </c>
    </row>
    <row r="188" spans="1:20" x14ac:dyDescent="0.25">
      <c r="A188" s="22"/>
      <c r="B188" s="104"/>
      <c r="C188" s="58"/>
      <c r="D188" s="7"/>
    </row>
    <row r="189" spans="1:20" s="126" customFormat="1" x14ac:dyDescent="0.25">
      <c r="B189" s="102"/>
      <c r="C189" s="9"/>
      <c r="D189" s="144" t="str">
        <f>"€m "</f>
        <v xml:space="preserve">€m </v>
      </c>
      <c r="E189" s="74">
        <f>2014</f>
        <v>2014</v>
      </c>
      <c r="F189" s="74" t="s">
        <v>148</v>
      </c>
      <c r="G189" s="74" t="s">
        <v>149</v>
      </c>
      <c r="H189" s="74" t="s">
        <v>150</v>
      </c>
      <c r="I189" s="74" t="s">
        <v>151</v>
      </c>
      <c r="J189" s="74">
        <f>2013</f>
        <v>2013</v>
      </c>
      <c r="K189" s="74" t="s">
        <v>152</v>
      </c>
      <c r="L189" s="74" t="s">
        <v>153</v>
      </c>
      <c r="M189" s="74" t="s">
        <v>154</v>
      </c>
      <c r="N189" s="74" t="s">
        <v>155</v>
      </c>
      <c r="P189" s="189">
        <f>2014</f>
        <v>2014</v>
      </c>
      <c r="Q189" s="189" t="s">
        <v>148</v>
      </c>
      <c r="R189" s="189" t="s">
        <v>149</v>
      </c>
      <c r="S189" s="189" t="s">
        <v>150</v>
      </c>
      <c r="T189" s="189" t="s">
        <v>151</v>
      </c>
    </row>
    <row r="190" spans="1:20" x14ac:dyDescent="0.25">
      <c r="D190" s="219" t="s">
        <v>207</v>
      </c>
    </row>
    <row r="191" spans="1:20" x14ac:dyDescent="0.25">
      <c r="A191" s="22" t="s">
        <v>99</v>
      </c>
      <c r="B191" s="104" t="s">
        <v>208</v>
      </c>
      <c r="C191" s="59" t="s">
        <v>207</v>
      </c>
      <c r="D191" s="75" t="s">
        <v>157</v>
      </c>
      <c r="E191" s="85">
        <v>13361000</v>
      </c>
      <c r="F191" s="85">
        <v>3654000</v>
      </c>
      <c r="G191" s="85">
        <v>3424000</v>
      </c>
      <c r="H191" s="85">
        <v>3192000</v>
      </c>
      <c r="I191" s="85">
        <v>3091000</v>
      </c>
      <c r="J191" s="81">
        <v>12873000</v>
      </c>
      <c r="K191" s="81">
        <v>3206000</v>
      </c>
      <c r="L191" s="81">
        <v>3120000</v>
      </c>
      <c r="M191" s="81">
        <v>3270000</v>
      </c>
      <c r="N191" s="81">
        <v>3277000</v>
      </c>
      <c r="P191" s="191">
        <f>'PF pro forma'!E191-'Histo-Pôles '!E191</f>
        <v>489566.28353415243</v>
      </c>
      <c r="Q191" s="191">
        <f>'PF pro forma'!F191-'Histo-Pôles '!F191</f>
        <v>4934.8576891310513</v>
      </c>
      <c r="R191" s="191">
        <f>'PF pro forma'!G191-'Histo-Pôles '!G191</f>
        <v>39265.143522871658</v>
      </c>
      <c r="S191" s="191">
        <f>'PF pro forma'!H191-'Histo-Pôles '!H191</f>
        <v>228657.26396161737</v>
      </c>
      <c r="T191" s="191">
        <f>'PF pro forma'!I191-'Histo-Pôles '!I191</f>
        <v>216709.01836053096</v>
      </c>
    </row>
    <row r="192" spans="1:20" x14ac:dyDescent="0.25">
      <c r="A192" s="22" t="s">
        <v>95</v>
      </c>
      <c r="B192" s="104" t="s">
        <v>208</v>
      </c>
      <c r="C192" s="59" t="s">
        <v>207</v>
      </c>
      <c r="D192" s="66" t="s">
        <v>158</v>
      </c>
      <c r="E192" s="90">
        <v>-8088000</v>
      </c>
      <c r="F192" s="90">
        <v>-2258000</v>
      </c>
      <c r="G192" s="90">
        <v>-2030000</v>
      </c>
      <c r="H192" s="90">
        <v>-1923000</v>
      </c>
      <c r="I192" s="90">
        <v>-1877000</v>
      </c>
      <c r="J192" s="90">
        <v>-7778000</v>
      </c>
      <c r="K192" s="90">
        <v>-2019000</v>
      </c>
      <c r="L192" s="90">
        <v>-1897000</v>
      </c>
      <c r="M192" s="90">
        <v>-1940000</v>
      </c>
      <c r="N192" s="90">
        <v>-1922000</v>
      </c>
      <c r="P192" s="192">
        <f>'PF pro forma'!E192-'Histo-Pôles '!E192</f>
        <v>-289206.72151092254</v>
      </c>
      <c r="Q192" s="192">
        <f>'PF pro forma'!F192-'Histo-Pôles '!F192</f>
        <v>26615.116743117105</v>
      </c>
      <c r="R192" s="192">
        <f>'PF pro forma'!G192-'Histo-Pôles '!G192</f>
        <v>-6883.4768251802307</v>
      </c>
      <c r="S192" s="192">
        <f>'PF pro forma'!H192-'Histo-Pôles '!H192</f>
        <v>-86839.188198734075</v>
      </c>
      <c r="T192" s="192">
        <f>'PF pro forma'!I192-'Histo-Pôles '!I192</f>
        <v>-222099.17323012557</v>
      </c>
    </row>
    <row r="193" spans="1:20" x14ac:dyDescent="0.25">
      <c r="A193" s="22" t="s">
        <v>100</v>
      </c>
      <c r="B193" s="104" t="s">
        <v>208</v>
      </c>
      <c r="C193" s="59" t="s">
        <v>207</v>
      </c>
      <c r="D193" s="75" t="s">
        <v>159</v>
      </c>
      <c r="E193" s="85">
        <v>5273000</v>
      </c>
      <c r="F193" s="85">
        <v>1396000</v>
      </c>
      <c r="G193" s="85">
        <v>1394000</v>
      </c>
      <c r="H193" s="85">
        <v>1269000</v>
      </c>
      <c r="I193" s="85">
        <v>1214000</v>
      </c>
      <c r="J193" s="85">
        <v>5095000</v>
      </c>
      <c r="K193" s="85">
        <v>1187000</v>
      </c>
      <c r="L193" s="85">
        <v>1223000</v>
      </c>
      <c r="M193" s="85">
        <v>1330000</v>
      </c>
      <c r="N193" s="85">
        <v>1355000</v>
      </c>
      <c r="P193" s="191">
        <f>'PF pro forma'!E193-'Histo-Pôles '!E193</f>
        <v>200359.5620232299</v>
      </c>
      <c r="Q193" s="191">
        <f>'PF pro forma'!F193-'Histo-Pôles '!F193</f>
        <v>31549.974432248157</v>
      </c>
      <c r="R193" s="191">
        <f>'PF pro forma'!G193-'Histo-Pôles '!G193</f>
        <v>32381.666697691428</v>
      </c>
      <c r="S193" s="191">
        <f>'PF pro forma'!H193-'Histo-Pôles '!H193</f>
        <v>141818.07576288329</v>
      </c>
      <c r="T193" s="191">
        <f>'PF pro forma'!I193-'Histo-Pôles '!I193</f>
        <v>-5390.1548695946112</v>
      </c>
    </row>
    <row r="194" spans="1:20" x14ac:dyDescent="0.25">
      <c r="A194" s="22" t="s">
        <v>97</v>
      </c>
      <c r="B194" s="104" t="s">
        <v>208</v>
      </c>
      <c r="C194" s="59" t="s">
        <v>207</v>
      </c>
      <c r="D194" s="66" t="s">
        <v>160</v>
      </c>
      <c r="E194" s="90">
        <v>-1510000</v>
      </c>
      <c r="F194" s="90">
        <v>-440000</v>
      </c>
      <c r="G194" s="90">
        <v>-352000</v>
      </c>
      <c r="H194" s="90">
        <v>-319000</v>
      </c>
      <c r="I194" s="90">
        <v>-399000</v>
      </c>
      <c r="J194" s="90">
        <v>-1436000</v>
      </c>
      <c r="K194" s="90">
        <v>-340000</v>
      </c>
      <c r="L194" s="90">
        <v>-312000</v>
      </c>
      <c r="M194" s="90">
        <v>-381000</v>
      </c>
      <c r="N194" s="90">
        <v>-403000</v>
      </c>
      <c r="P194" s="192">
        <f>'PF pro forma'!E194-'Histo-Pôles '!E194</f>
        <v>-120700.33807244943</v>
      </c>
      <c r="Q194" s="192">
        <f>'PF pro forma'!F194-'Histo-Pôles '!F194</f>
        <v>265.79499663691968</v>
      </c>
      <c r="R194" s="192">
        <f>'PF pro forma'!G194-'Histo-Pôles '!G194</f>
        <v>-18076.417662135151</v>
      </c>
      <c r="S194" s="192">
        <f>'PF pro forma'!H194-'Histo-Pôles '!H194</f>
        <v>-40585.334234516253</v>
      </c>
      <c r="T194" s="192">
        <f>'PF pro forma'!I194-'Histo-Pôles '!I194</f>
        <v>-62304.381172435184</v>
      </c>
    </row>
    <row r="195" spans="1:20" x14ac:dyDescent="0.25">
      <c r="A195" s="22" t="s">
        <v>101</v>
      </c>
      <c r="B195" s="104" t="s">
        <v>208</v>
      </c>
      <c r="C195" s="59" t="s">
        <v>207</v>
      </c>
      <c r="D195" s="75" t="s">
        <v>161</v>
      </c>
      <c r="E195" s="85">
        <v>3763000</v>
      </c>
      <c r="F195" s="85">
        <v>956000</v>
      </c>
      <c r="G195" s="85">
        <v>1042000</v>
      </c>
      <c r="H195" s="85">
        <v>950000</v>
      </c>
      <c r="I195" s="85">
        <v>815000</v>
      </c>
      <c r="J195" s="85">
        <v>3659000</v>
      </c>
      <c r="K195" s="85">
        <v>847000</v>
      </c>
      <c r="L195" s="85">
        <v>911000</v>
      </c>
      <c r="M195" s="85">
        <v>949000</v>
      </c>
      <c r="N195" s="85">
        <v>952000</v>
      </c>
      <c r="P195" s="191">
        <f>'PF pro forma'!E195-'Histo-Pôles '!E195</f>
        <v>79659.223950780462</v>
      </c>
      <c r="Q195" s="191">
        <f>'PF pro forma'!F195-'Histo-Pôles '!F195</f>
        <v>31815.769428885076</v>
      </c>
      <c r="R195" s="191">
        <f>'PF pro forma'!G195-'Histo-Pôles '!G195</f>
        <v>14305.249035556335</v>
      </c>
      <c r="S195" s="191">
        <f>'PF pro forma'!H195-'Histo-Pôles '!H195</f>
        <v>101232.74152836716</v>
      </c>
      <c r="T195" s="191">
        <f>'PF pro forma'!I195-'Histo-Pôles '!I195</f>
        <v>-67694.536042029737</v>
      </c>
    </row>
    <row r="196" spans="1:20" x14ac:dyDescent="0.25">
      <c r="A196" s="136" t="s">
        <v>103</v>
      </c>
      <c r="B196" s="104" t="s">
        <v>208</v>
      </c>
      <c r="C196" s="59" t="s">
        <v>207</v>
      </c>
      <c r="D196" s="89" t="s">
        <v>172</v>
      </c>
      <c r="E196" s="90">
        <v>365000</v>
      </c>
      <c r="F196" s="90">
        <v>89000</v>
      </c>
      <c r="G196" s="90">
        <v>86000</v>
      </c>
      <c r="H196" s="90">
        <v>100000</v>
      </c>
      <c r="I196" s="90">
        <v>90000</v>
      </c>
      <c r="J196" s="90">
        <v>303000</v>
      </c>
      <c r="K196" s="90">
        <v>56000</v>
      </c>
      <c r="L196" s="90">
        <v>83000</v>
      </c>
      <c r="M196" s="90">
        <v>86000</v>
      </c>
      <c r="N196" s="90">
        <v>78000</v>
      </c>
      <c r="P196" s="192">
        <f>'PF pro forma'!E196-'Histo-Pôles '!E196</f>
        <v>-30193.215609807579</v>
      </c>
      <c r="Q196" s="192">
        <f>'PF pro forma'!F196-'Histo-Pôles '!F196</f>
        <v>250.14212185276847</v>
      </c>
      <c r="R196" s="192">
        <f>'PF pro forma'!G196-'Histo-Pôles '!G196</f>
        <v>-927.00824924380868</v>
      </c>
      <c r="S196" s="192">
        <f>'PF pro forma'!H196-'Histo-Pôles '!H196</f>
        <v>-21680.143659912152</v>
      </c>
      <c r="T196" s="192">
        <f>'PF pro forma'!I196-'Histo-Pôles '!I196</f>
        <v>-7836.2058225043584</v>
      </c>
    </row>
    <row r="197" spans="1:20" x14ac:dyDescent="0.25">
      <c r="A197" s="22" t="s">
        <v>104</v>
      </c>
      <c r="B197" s="104" t="s">
        <v>208</v>
      </c>
      <c r="C197" s="59" t="s">
        <v>207</v>
      </c>
      <c r="D197" s="66" t="s">
        <v>163</v>
      </c>
      <c r="E197" s="90">
        <v>41000</v>
      </c>
      <c r="F197" s="90">
        <v>13000</v>
      </c>
      <c r="G197" s="90">
        <v>18000</v>
      </c>
      <c r="H197" s="90">
        <v>9000</v>
      </c>
      <c r="I197" s="90">
        <v>1000</v>
      </c>
      <c r="J197" s="90">
        <v>113000</v>
      </c>
      <c r="K197" s="90">
        <v>-17000</v>
      </c>
      <c r="L197" s="90">
        <v>1000</v>
      </c>
      <c r="M197" s="90">
        <v>122000</v>
      </c>
      <c r="N197" s="90">
        <v>7000</v>
      </c>
      <c r="P197" s="192">
        <f>'PF pro forma'!E197-'Histo-Pôles '!E197</f>
        <v>-11332.297944753111</v>
      </c>
      <c r="Q197" s="192">
        <f>'PF pro forma'!F197-'Histo-Pôles '!F197</f>
        <v>715.38256327804083</v>
      </c>
      <c r="R197" s="192">
        <f>'PF pro forma'!G197-'Histo-Pôles '!G197</f>
        <v>-12008.433645998535</v>
      </c>
      <c r="S197" s="192">
        <f>'PF pro forma'!H197-'Histo-Pôles '!H197</f>
        <v>462.11250538333661</v>
      </c>
      <c r="T197" s="192">
        <f>'PF pro forma'!I197-'Histo-Pôles '!I197</f>
        <v>-501.35936741597607</v>
      </c>
    </row>
    <row r="198" spans="1:20" x14ac:dyDescent="0.25">
      <c r="A198" s="22" t="s">
        <v>92</v>
      </c>
      <c r="B198" s="104" t="s">
        <v>208</v>
      </c>
      <c r="C198" s="59" t="s">
        <v>207</v>
      </c>
      <c r="D198" s="75" t="s">
        <v>164</v>
      </c>
      <c r="E198" s="85">
        <v>4169000</v>
      </c>
      <c r="F198" s="85">
        <v>1058000</v>
      </c>
      <c r="G198" s="85">
        <v>1146000</v>
      </c>
      <c r="H198" s="85">
        <v>1059000</v>
      </c>
      <c r="I198" s="85">
        <v>906000</v>
      </c>
      <c r="J198" s="85">
        <v>4075000</v>
      </c>
      <c r="K198" s="85">
        <v>886000</v>
      </c>
      <c r="L198" s="85">
        <v>995000</v>
      </c>
      <c r="M198" s="85">
        <v>1157000</v>
      </c>
      <c r="N198" s="85">
        <v>1037000</v>
      </c>
      <c r="P198" s="191">
        <f>'PF pro forma'!E198-'Histo-Pôles '!E198</f>
        <v>38133.710396219976</v>
      </c>
      <c r="Q198" s="191">
        <f>'PF pro forma'!F198-'Histo-Pôles '!F198</f>
        <v>32781.294114015996</v>
      </c>
      <c r="R198" s="191">
        <f>'PF pro forma'!G198-'Histo-Pôles '!G198</f>
        <v>1369.8071403140202</v>
      </c>
      <c r="S198" s="191">
        <f>'PF pro forma'!H198-'Histo-Pôles '!H198</f>
        <v>80014.710373838432</v>
      </c>
      <c r="T198" s="191">
        <f>'PF pro forma'!I198-'Histo-Pôles '!I198</f>
        <v>-76032.101231950102</v>
      </c>
    </row>
    <row r="199" spans="1:20" s="9" customFormat="1" ht="6" customHeight="1" x14ac:dyDescent="0.25">
      <c r="B199" s="105"/>
      <c r="C199" s="6"/>
      <c r="D199" s="1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P199" s="193">
        <f>'PF pro forma'!E199-'Histo-Pôles '!E199</f>
        <v>0</v>
      </c>
      <c r="Q199" s="193">
        <f>'PF pro forma'!F199-'Histo-Pôles '!F199</f>
        <v>0</v>
      </c>
      <c r="R199" s="193">
        <f>'PF pro forma'!G199-'Histo-Pôles '!G199</f>
        <v>0</v>
      </c>
      <c r="S199" s="193">
        <f>'PF pro forma'!H199-'Histo-Pôles '!H199</f>
        <v>0</v>
      </c>
      <c r="T199" s="193">
        <f>'PF pro forma'!I199-'Histo-Pôles '!I199</f>
        <v>0</v>
      </c>
    </row>
    <row r="200" spans="1:20" x14ac:dyDescent="0.25">
      <c r="A200" s="22"/>
      <c r="C200" s="94" t="s">
        <v>207</v>
      </c>
      <c r="D200" s="89" t="str">
        <f>"Allocated Equity (€bn, year to date) "</f>
        <v xml:space="preserve">Allocated Equity (€bn, year to date) </v>
      </c>
      <c r="E200" s="113" t="e">
        <f>#REF!</f>
        <v>#REF!</v>
      </c>
      <c r="F200" s="113" t="e">
        <f>#REF!</f>
        <v>#REF!</v>
      </c>
      <c r="G200" s="82" t="e">
        <f>#REF!</f>
        <v>#REF!</v>
      </c>
      <c r="H200" s="82" t="e">
        <f>#REF!</f>
        <v>#REF!</v>
      </c>
      <c r="I200" s="82" t="e">
        <f>#REF!</f>
        <v>#REF!</v>
      </c>
      <c r="J200" s="82" t="e">
        <f>#REF!</f>
        <v>#REF!</v>
      </c>
      <c r="K200" s="82" t="e">
        <f>#REF!</f>
        <v>#REF!</v>
      </c>
      <c r="L200" s="82" t="e">
        <f>#REF!</f>
        <v>#REF!</v>
      </c>
      <c r="M200" s="82" t="e">
        <f>#REF!</f>
        <v>#REF!</v>
      </c>
      <c r="N200" s="113" t="e">
        <f>#REF!</f>
        <v>#REF!</v>
      </c>
      <c r="P200" s="194" t="e">
        <f>'PF pro forma'!E200-'Histo-Pôles '!E200</f>
        <v>#REF!</v>
      </c>
      <c r="Q200" s="194" t="e">
        <f>'PF pro forma'!F200-'Histo-Pôles '!F200</f>
        <v>#REF!</v>
      </c>
      <c r="R200" s="195" t="e">
        <f>'PF pro forma'!G200-'Histo-Pôles '!G200</f>
        <v>#REF!</v>
      </c>
      <c r="S200" s="195" t="e">
        <f>'PF pro forma'!H200-'Histo-Pôles '!H200</f>
        <v>#REF!</v>
      </c>
      <c r="T200" s="195" t="e">
        <f>'PF pro forma'!I200-'Histo-Pôles '!I200</f>
        <v>#REF!</v>
      </c>
    </row>
    <row r="201" spans="1:20" x14ac:dyDescent="0.25">
      <c r="C201" s="94"/>
      <c r="D201" s="89"/>
      <c r="E201" s="113"/>
      <c r="F201" s="113"/>
      <c r="G201" s="82"/>
      <c r="H201" s="82"/>
      <c r="I201" s="82"/>
      <c r="J201" s="82"/>
      <c r="K201" s="82"/>
      <c r="L201" s="82"/>
      <c r="M201" s="82"/>
      <c r="N201" s="113"/>
      <c r="P201" s="194"/>
      <c r="Q201" s="194"/>
      <c r="R201" s="195"/>
      <c r="S201" s="195"/>
      <c r="T201" s="195"/>
    </row>
    <row r="202" spans="1:20" s="126" customFormat="1" x14ac:dyDescent="0.25">
      <c r="B202" s="102"/>
      <c r="C202" s="9"/>
      <c r="D202" s="144" t="str">
        <f>"€m "</f>
        <v xml:space="preserve">€m </v>
      </c>
      <c r="E202" s="74">
        <f>2014</f>
        <v>2014</v>
      </c>
      <c r="F202" s="74" t="s">
        <v>148</v>
      </c>
      <c r="G202" s="74" t="s">
        <v>149</v>
      </c>
      <c r="H202" s="74" t="s">
        <v>150</v>
      </c>
      <c r="I202" s="74" t="s">
        <v>151</v>
      </c>
      <c r="J202" s="74">
        <f>2013</f>
        <v>2013</v>
      </c>
      <c r="K202" s="74" t="s">
        <v>152</v>
      </c>
      <c r="L202" s="74" t="s">
        <v>153</v>
      </c>
      <c r="M202" s="74" t="s">
        <v>154</v>
      </c>
      <c r="N202" s="74" t="s">
        <v>155</v>
      </c>
      <c r="P202" s="189">
        <f>2014</f>
        <v>2014</v>
      </c>
      <c r="Q202" s="189" t="s">
        <v>148</v>
      </c>
      <c r="R202" s="189" t="s">
        <v>149</v>
      </c>
      <c r="S202" s="189" t="s">
        <v>150</v>
      </c>
      <c r="T202" s="189" t="s">
        <v>151</v>
      </c>
    </row>
    <row r="203" spans="1:20" x14ac:dyDescent="0.25">
      <c r="D203" s="75" t="s">
        <v>22</v>
      </c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P203" s="198"/>
      <c r="Q203" s="198"/>
      <c r="R203" s="198"/>
      <c r="S203" s="198"/>
      <c r="T203" s="198"/>
    </row>
    <row r="204" spans="1:20" x14ac:dyDescent="0.25">
      <c r="A204" s="22" t="s">
        <v>99</v>
      </c>
      <c r="B204" s="104" t="s">
        <v>141</v>
      </c>
      <c r="C204" s="61" t="s">
        <v>27</v>
      </c>
      <c r="D204" s="75" t="s">
        <v>157</v>
      </c>
      <c r="E204" s="85">
        <v>4077000</v>
      </c>
      <c r="F204" s="85">
        <v>1147000</v>
      </c>
      <c r="G204" s="85">
        <v>1083000</v>
      </c>
      <c r="H204" s="85">
        <v>926000</v>
      </c>
      <c r="I204" s="85">
        <v>921000</v>
      </c>
      <c r="J204" s="81">
        <v>3693000</v>
      </c>
      <c r="K204" s="81">
        <v>911000</v>
      </c>
      <c r="L204" s="81">
        <v>912000</v>
      </c>
      <c r="M204" s="81">
        <v>941000</v>
      </c>
      <c r="N204" s="81">
        <v>929000</v>
      </c>
      <c r="P204" s="191">
        <f>'PF pro forma'!E204-'Histo-Pôles '!E204</f>
        <v>482104.25288599916</v>
      </c>
      <c r="Q204" s="191">
        <f>'PF pro forma'!F204-'Histo-Pôles '!F204</f>
        <v>-2031.4523108305875</v>
      </c>
      <c r="R204" s="191">
        <f>'PF pro forma'!G204-'Histo-Pôles '!G204</f>
        <v>55640.745651987381</v>
      </c>
      <c r="S204" s="191">
        <f>'PF pro forma'!H204-'Histo-Pôles '!H204</f>
        <v>214296.86462935852</v>
      </c>
      <c r="T204" s="191">
        <f>'PF pro forma'!I204-'Histo-Pôles '!I204</f>
        <v>214198.09491548338</v>
      </c>
    </row>
    <row r="205" spans="1:20" x14ac:dyDescent="0.25">
      <c r="A205" s="22" t="s">
        <v>95</v>
      </c>
      <c r="B205" s="104" t="s">
        <v>141</v>
      </c>
      <c r="C205" s="61" t="s">
        <v>27</v>
      </c>
      <c r="D205" s="66" t="s">
        <v>158</v>
      </c>
      <c r="E205" s="90">
        <v>-1953000</v>
      </c>
      <c r="F205" s="90">
        <v>-578000</v>
      </c>
      <c r="G205" s="90">
        <v>-505000</v>
      </c>
      <c r="H205" s="90">
        <v>-442000</v>
      </c>
      <c r="I205" s="90">
        <v>-428000</v>
      </c>
      <c r="J205" s="90">
        <v>-1741000</v>
      </c>
      <c r="K205" s="90">
        <v>-446000</v>
      </c>
      <c r="L205" s="90">
        <v>-413000</v>
      </c>
      <c r="M205" s="90">
        <v>-446000</v>
      </c>
      <c r="N205" s="90">
        <v>-436000</v>
      </c>
      <c r="P205" s="192">
        <f>'PF pro forma'!E205-'Histo-Pôles '!E205</f>
        <v>-283932.25851699477</v>
      </c>
      <c r="Q205" s="192">
        <f>'PF pro forma'!F205-'Histo-Pôles '!F205</f>
        <v>2250.3068613767391</v>
      </c>
      <c r="R205" s="192">
        <f>'PF pro forma'!G205-'Histo-Pôles '!G205</f>
        <v>-32266.170026061009</v>
      </c>
      <c r="S205" s="192">
        <f>'PF pro forma'!H205-'Histo-Pôles '!H205</f>
        <v>-110934.82210734533</v>
      </c>
      <c r="T205" s="192">
        <f>'PF pro forma'!I205-'Histo-Pôles '!I205</f>
        <v>-142981.57324496552</v>
      </c>
    </row>
    <row r="206" spans="1:20" x14ac:dyDescent="0.25">
      <c r="A206" s="22" t="s">
        <v>100</v>
      </c>
      <c r="B206" s="104" t="s">
        <v>141</v>
      </c>
      <c r="C206" s="61" t="s">
        <v>27</v>
      </c>
      <c r="D206" s="75" t="s">
        <v>159</v>
      </c>
      <c r="E206" s="85">
        <v>2124000</v>
      </c>
      <c r="F206" s="85">
        <v>569000</v>
      </c>
      <c r="G206" s="85">
        <v>578000</v>
      </c>
      <c r="H206" s="85">
        <v>484000</v>
      </c>
      <c r="I206" s="85">
        <v>493000</v>
      </c>
      <c r="J206" s="85">
        <v>1952000</v>
      </c>
      <c r="K206" s="85">
        <v>465000</v>
      </c>
      <c r="L206" s="85">
        <v>499000</v>
      </c>
      <c r="M206" s="85">
        <v>495000</v>
      </c>
      <c r="N206" s="85">
        <v>493000</v>
      </c>
      <c r="P206" s="191">
        <f>'PF pro forma'!E206-'Histo-Pôles '!E206</f>
        <v>198171.99436900439</v>
      </c>
      <c r="Q206" s="191">
        <f>'PF pro forma'!F206-'Histo-Pôles '!F206</f>
        <v>218.85455054615159</v>
      </c>
      <c r="R206" s="191">
        <f>'PF pro forma'!G206-'Histo-Pôles '!G206</f>
        <v>23374.575625926373</v>
      </c>
      <c r="S206" s="191">
        <f>'PF pro forma'!H206-'Histo-Pôles '!H206</f>
        <v>103362.04252201319</v>
      </c>
      <c r="T206" s="191">
        <f>'PF pro forma'!I206-'Histo-Pôles '!I206</f>
        <v>71216.521670517861</v>
      </c>
    </row>
    <row r="207" spans="1:20" x14ac:dyDescent="0.25">
      <c r="A207" s="22" t="s">
        <v>97</v>
      </c>
      <c r="B207" s="104" t="s">
        <v>141</v>
      </c>
      <c r="C207" s="61" t="s">
        <v>27</v>
      </c>
      <c r="D207" s="66" t="s">
        <v>160</v>
      </c>
      <c r="E207" s="90">
        <v>-1094000</v>
      </c>
      <c r="F207" s="90">
        <v>-292000</v>
      </c>
      <c r="G207" s="90">
        <v>-276000</v>
      </c>
      <c r="H207" s="90">
        <v>-249000</v>
      </c>
      <c r="I207" s="90">
        <v>-277000</v>
      </c>
      <c r="J207" s="90">
        <v>-1098000</v>
      </c>
      <c r="K207" s="90">
        <v>-268000</v>
      </c>
      <c r="L207" s="90">
        <v>-254000</v>
      </c>
      <c r="M207" s="90">
        <v>-293000</v>
      </c>
      <c r="N207" s="90">
        <v>-283000</v>
      </c>
      <c r="P207" s="192">
        <f>'PF pro forma'!E207-'Histo-Pôles '!E207</f>
        <v>-120853.9529305927</v>
      </c>
      <c r="Q207" s="192">
        <f>'PF pro forma'!F207-'Histo-Pôles '!F207</f>
        <v>40.595693927025422</v>
      </c>
      <c r="R207" s="192">
        <f>'PF pro forma'!G207-'Histo-Pôles '!G207</f>
        <v>-18302.436891412595</v>
      </c>
      <c r="S207" s="192">
        <f>'PF pro forma'!H207-'Histo-Pôles '!H207</f>
        <v>-40159.576930664654</v>
      </c>
      <c r="T207" s="192">
        <f>'PF pro forma'!I207-'Histo-Pôles '!I207</f>
        <v>-62432.534802442708</v>
      </c>
    </row>
    <row r="208" spans="1:20" x14ac:dyDescent="0.25">
      <c r="A208" s="22" t="s">
        <v>101</v>
      </c>
      <c r="B208" s="104" t="s">
        <v>141</v>
      </c>
      <c r="C208" s="61" t="s">
        <v>27</v>
      </c>
      <c r="D208" s="75" t="s">
        <v>161</v>
      </c>
      <c r="E208" s="85">
        <v>1030000</v>
      </c>
      <c r="F208" s="85">
        <v>277000</v>
      </c>
      <c r="G208" s="85">
        <v>302000</v>
      </c>
      <c r="H208" s="85">
        <v>235000</v>
      </c>
      <c r="I208" s="85">
        <v>216000</v>
      </c>
      <c r="J208" s="85">
        <v>854000</v>
      </c>
      <c r="K208" s="85">
        <v>197000</v>
      </c>
      <c r="L208" s="85">
        <v>245000</v>
      </c>
      <c r="M208" s="85">
        <v>202000</v>
      </c>
      <c r="N208" s="85">
        <v>210000</v>
      </c>
      <c r="P208" s="191">
        <f>'PF pro forma'!E208-'Histo-Pôles '!E208</f>
        <v>77318.041438411688</v>
      </c>
      <c r="Q208" s="191">
        <f>'PF pro forma'!F208-'Histo-Pôles '!F208</f>
        <v>259.45024447317701</v>
      </c>
      <c r="R208" s="191">
        <f>'PF pro forma'!G208-'Histo-Pôles '!G208</f>
        <v>5072.1387345137773</v>
      </c>
      <c r="S208" s="191">
        <f>'PF pro forma'!H208-'Histo-Pôles '!H208</f>
        <v>63202.465591348533</v>
      </c>
      <c r="T208" s="191">
        <f>'PF pro forma'!I208-'Histo-Pôles '!I208</f>
        <v>8783.9868680751533</v>
      </c>
    </row>
    <row r="209" spans="1:21" x14ac:dyDescent="0.25">
      <c r="A209" s="136" t="s">
        <v>103</v>
      </c>
      <c r="B209" s="104" t="s">
        <v>141</v>
      </c>
      <c r="C209" s="57" t="s">
        <v>27</v>
      </c>
      <c r="D209" s="89" t="s">
        <v>172</v>
      </c>
      <c r="E209" s="90">
        <v>84000</v>
      </c>
      <c r="F209" s="90">
        <v>34000</v>
      </c>
      <c r="G209" s="90">
        <v>13000</v>
      </c>
      <c r="H209" s="90">
        <v>22000</v>
      </c>
      <c r="I209" s="90">
        <v>15000</v>
      </c>
      <c r="J209" s="90">
        <v>63000</v>
      </c>
      <c r="K209" s="90">
        <v>9000</v>
      </c>
      <c r="L209" s="90">
        <v>19000</v>
      </c>
      <c r="M209" s="90">
        <v>17000</v>
      </c>
      <c r="N209" s="90">
        <v>18000</v>
      </c>
      <c r="P209" s="192">
        <f>'PF pro forma'!E209-'Histo-Pôles '!E209</f>
        <v>-30557.153942093784</v>
      </c>
      <c r="Q209" s="192">
        <f>'PF pro forma'!F209-'Histo-Pôles '!F209</f>
        <v>-583.64377426281135</v>
      </c>
      <c r="R209" s="192">
        <f>'PF pro forma'!G209-'Histo-Pôles '!G209</f>
        <v>650.04576180128788</v>
      </c>
      <c r="S209" s="192">
        <f>'PF pro forma'!H209-'Histo-Pôles '!H209</f>
        <v>-22794.826353249977</v>
      </c>
      <c r="T209" s="192">
        <f>'PF pro forma'!I209-'Histo-Pôles '!I209</f>
        <v>-7828.7295763823131</v>
      </c>
    </row>
    <row r="210" spans="1:21" x14ac:dyDescent="0.25">
      <c r="A210" s="22" t="s">
        <v>104</v>
      </c>
      <c r="B210" s="104" t="s">
        <v>141</v>
      </c>
      <c r="C210" s="61" t="s">
        <v>27</v>
      </c>
      <c r="D210" s="66" t="s">
        <v>163</v>
      </c>
      <c r="E210" s="90">
        <v>16000</v>
      </c>
      <c r="F210" s="90">
        <v>-5000</v>
      </c>
      <c r="G210" s="90">
        <v>15000</v>
      </c>
      <c r="H210" s="90">
        <v>6000</v>
      </c>
      <c r="I210" s="90">
        <v>0</v>
      </c>
      <c r="J210" s="90">
        <v>-8000</v>
      </c>
      <c r="K210" s="90">
        <v>-11000</v>
      </c>
      <c r="L210" s="90">
        <v>-1000</v>
      </c>
      <c r="M210" s="90">
        <v>3000</v>
      </c>
      <c r="N210" s="90">
        <v>1000</v>
      </c>
      <c r="P210" s="192">
        <f>'PF pro forma'!E210-'Histo-Pôles '!E210</f>
        <v>-11720.762078938264</v>
      </c>
      <c r="Q210" s="192">
        <f>'PF pro forma'!F210-'Histo-Pôles '!F210</f>
        <v>39.553873472626947</v>
      </c>
      <c r="R210" s="192">
        <f>'PF pro forma'!G210-'Histo-Pôles '!G210</f>
        <v>-11148.151316904623</v>
      </c>
      <c r="S210" s="192">
        <f>'PF pro forma'!H210-'Histo-Pôles '!H210</f>
        <v>-621.03685586112897</v>
      </c>
      <c r="T210" s="192">
        <f>'PF pro forma'!I210-'Histo-Pôles '!I210</f>
        <v>8.872220354846597</v>
      </c>
    </row>
    <row r="211" spans="1:21" x14ac:dyDescent="0.25">
      <c r="A211" s="22" t="s">
        <v>92</v>
      </c>
      <c r="B211" s="104" t="s">
        <v>141</v>
      </c>
      <c r="C211" s="61" t="s">
        <v>27</v>
      </c>
      <c r="D211" s="75" t="s">
        <v>164</v>
      </c>
      <c r="E211" s="85">
        <v>1130000</v>
      </c>
      <c r="F211" s="85">
        <v>306000</v>
      </c>
      <c r="G211" s="85">
        <v>330000</v>
      </c>
      <c r="H211" s="85">
        <v>263000</v>
      </c>
      <c r="I211" s="85">
        <v>231000</v>
      </c>
      <c r="J211" s="85">
        <v>909000</v>
      </c>
      <c r="K211" s="85">
        <v>195000</v>
      </c>
      <c r="L211" s="85">
        <v>263000</v>
      </c>
      <c r="M211" s="85">
        <v>222000</v>
      </c>
      <c r="N211" s="85">
        <v>229000</v>
      </c>
      <c r="P211" s="191">
        <f>'PF pro forma'!E211-'Histo-Pôles '!E211</f>
        <v>35040.125417379662</v>
      </c>
      <c r="Q211" s="191">
        <f>'PF pro forma'!F211-'Histo-Pôles '!F211</f>
        <v>-284.63965631701285</v>
      </c>
      <c r="R211" s="191">
        <f>'PF pro forma'!G211-'Histo-Pôles '!G211</f>
        <v>-5425.9668205895578</v>
      </c>
      <c r="S211" s="191">
        <f>'PF pro forma'!H211-'Histo-Pôles '!H211</f>
        <v>39786.602382237441</v>
      </c>
      <c r="T211" s="191">
        <f>'PF pro forma'!I211-'Histo-Pôles '!I211</f>
        <v>964.12951204768615</v>
      </c>
    </row>
    <row r="212" spans="1:21" s="9" customFormat="1" ht="6" customHeight="1" x14ac:dyDescent="0.25">
      <c r="B212" s="105"/>
      <c r="C212" s="6"/>
      <c r="D212" s="1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P212" s="193">
        <f>'PF pro forma'!E212-'Histo-Pôles '!E212</f>
        <v>0</v>
      </c>
      <c r="Q212" s="193">
        <f>'PF pro forma'!F212-'Histo-Pôles '!F212</f>
        <v>0</v>
      </c>
      <c r="R212" s="193">
        <f>'PF pro forma'!G212-'Histo-Pôles '!G212</f>
        <v>0</v>
      </c>
      <c r="S212" s="193">
        <f>'PF pro forma'!H212-'Histo-Pôles '!H212</f>
        <v>0</v>
      </c>
      <c r="T212" s="193">
        <f>'PF pro forma'!I212-'Histo-Pôles '!I212</f>
        <v>0</v>
      </c>
    </row>
    <row r="213" spans="1:21" x14ac:dyDescent="0.25">
      <c r="A213" s="22"/>
      <c r="B213" s="104"/>
      <c r="C213" s="58" t="s">
        <v>27</v>
      </c>
      <c r="D213" s="89" t="str">
        <f>"Allocated Equity (€bn, year to date) "</f>
        <v xml:space="preserve">Allocated Equity (€bn, year to date) </v>
      </c>
      <c r="E213" s="128" t="e">
        <f>#REF!</f>
        <v>#REF!</v>
      </c>
      <c r="F213" s="128" t="e">
        <f>#REF!</f>
        <v>#REF!</v>
      </c>
      <c r="G213" s="129" t="e">
        <f>#REF!</f>
        <v>#REF!</v>
      </c>
      <c r="H213" s="129" t="e">
        <f>#REF!</f>
        <v>#REF!</v>
      </c>
      <c r="I213" s="129" t="e">
        <f>#REF!</f>
        <v>#REF!</v>
      </c>
      <c r="J213" s="82" t="e">
        <f>#REF!</f>
        <v>#REF!</v>
      </c>
      <c r="K213" s="82" t="e">
        <f>#REF!</f>
        <v>#REF!</v>
      </c>
      <c r="L213" s="82" t="e">
        <f>#REF!</f>
        <v>#REF!</v>
      </c>
      <c r="M213" s="82" t="e">
        <f>#REF!</f>
        <v>#REF!</v>
      </c>
      <c r="N213" s="113" t="e">
        <f>#REF!</f>
        <v>#REF!</v>
      </c>
      <c r="P213" s="199" t="e">
        <f>'PF pro forma'!E213-'Histo-Pôles '!E213</f>
        <v>#REF!</v>
      </c>
      <c r="Q213" s="199" t="e">
        <f>'PF pro forma'!F213-'Histo-Pôles '!F213</f>
        <v>#REF!</v>
      </c>
      <c r="R213" s="200" t="e">
        <f>'PF pro forma'!G213-'Histo-Pôles '!G213</f>
        <v>#REF!</v>
      </c>
      <c r="S213" s="200" t="e">
        <f>'PF pro forma'!H213-'Histo-Pôles '!H213</f>
        <v>#REF!</v>
      </c>
      <c r="T213" s="200" t="e">
        <f>'PF pro forma'!I213-'Histo-Pôles '!I213</f>
        <v>#REF!</v>
      </c>
    </row>
    <row r="214" spans="1:21" x14ac:dyDescent="0.25">
      <c r="C214" s="6"/>
      <c r="D214" s="7"/>
    </row>
    <row r="215" spans="1:21" s="158" customFormat="1" hidden="1" outlineLevel="1" x14ac:dyDescent="0.25">
      <c r="C215" s="159"/>
      <c r="D215" s="160" t="str">
        <f>"€m "</f>
        <v xml:space="preserve">€m </v>
      </c>
      <c r="E215" s="161">
        <f>2014</f>
        <v>2014</v>
      </c>
      <c r="F215" s="161" t="s">
        <v>148</v>
      </c>
      <c r="G215" s="161" t="s">
        <v>149</v>
      </c>
      <c r="H215" s="161" t="s">
        <v>150</v>
      </c>
      <c r="I215" s="161" t="s">
        <v>151</v>
      </c>
      <c r="J215" s="161">
        <f>2013</f>
        <v>2013</v>
      </c>
      <c r="K215" s="161" t="s">
        <v>152</v>
      </c>
      <c r="L215" s="161" t="s">
        <v>153</v>
      </c>
      <c r="M215" s="161" t="s">
        <v>154</v>
      </c>
      <c r="N215" s="161" t="s">
        <v>155</v>
      </c>
      <c r="P215" s="189">
        <f>2014</f>
        <v>2014</v>
      </c>
      <c r="Q215" s="189" t="s">
        <v>148</v>
      </c>
      <c r="R215" s="189" t="s">
        <v>149</v>
      </c>
      <c r="S215" s="189" t="s">
        <v>150</v>
      </c>
      <c r="T215" s="189" t="s">
        <v>151</v>
      </c>
    </row>
    <row r="216" spans="1:21" s="162" customFormat="1" hidden="1" outlineLevel="1" x14ac:dyDescent="0.25">
      <c r="D216" s="157" t="s">
        <v>190</v>
      </c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4"/>
      <c r="P216" s="185"/>
      <c r="Q216" s="185"/>
      <c r="R216" s="185"/>
      <c r="S216" s="185"/>
      <c r="T216" s="185"/>
      <c r="U216" s="164"/>
    </row>
    <row r="217" spans="1:21" s="162" customFormat="1" hidden="1" outlineLevel="1" x14ac:dyDescent="0.25">
      <c r="A217" s="165" t="s">
        <v>99</v>
      </c>
      <c r="B217" s="166" t="s">
        <v>117</v>
      </c>
      <c r="C217" s="166" t="s">
        <v>61</v>
      </c>
      <c r="D217" s="167" t="s">
        <v>157</v>
      </c>
      <c r="E217" s="168">
        <v>2104000</v>
      </c>
      <c r="F217" s="168">
        <v>621000</v>
      </c>
      <c r="G217" s="168">
        <v>543000</v>
      </c>
      <c r="H217" s="168">
        <v>489000</v>
      </c>
      <c r="I217" s="168">
        <v>451000</v>
      </c>
      <c r="J217" s="169">
        <v>2086000</v>
      </c>
      <c r="K217" s="169">
        <v>476000</v>
      </c>
      <c r="L217" s="169">
        <v>476000</v>
      </c>
      <c r="M217" s="169">
        <v>572000</v>
      </c>
      <c r="N217" s="169">
        <v>562000</v>
      </c>
      <c r="O217" s="164"/>
      <c r="P217" s="191"/>
      <c r="Q217" s="191"/>
      <c r="R217" s="191"/>
      <c r="S217" s="191"/>
      <c r="T217" s="191"/>
      <c r="U217" s="164"/>
    </row>
    <row r="218" spans="1:21" s="162" customFormat="1" hidden="1" outlineLevel="1" x14ac:dyDescent="0.25">
      <c r="A218" s="166" t="s">
        <v>95</v>
      </c>
      <c r="B218" s="166" t="s">
        <v>117</v>
      </c>
      <c r="C218" s="166" t="s">
        <v>61</v>
      </c>
      <c r="D218" s="170" t="s">
        <v>158</v>
      </c>
      <c r="E218" s="171">
        <v>-1467000</v>
      </c>
      <c r="F218" s="171">
        <v>-429000</v>
      </c>
      <c r="G218" s="171">
        <v>-355000</v>
      </c>
      <c r="H218" s="171">
        <v>-348000</v>
      </c>
      <c r="I218" s="171">
        <v>-335000</v>
      </c>
      <c r="J218" s="171">
        <v>-1479000</v>
      </c>
      <c r="K218" s="171">
        <v>-364000</v>
      </c>
      <c r="L218" s="171">
        <v>-359000</v>
      </c>
      <c r="M218" s="171">
        <v>-381000</v>
      </c>
      <c r="N218" s="171">
        <v>-375000</v>
      </c>
      <c r="O218" s="164"/>
      <c r="P218" s="192"/>
      <c r="Q218" s="192"/>
      <c r="R218" s="192"/>
      <c r="S218" s="192"/>
      <c r="T218" s="192"/>
      <c r="U218" s="164"/>
    </row>
    <row r="219" spans="1:21" s="162" customFormat="1" hidden="1" outlineLevel="1" x14ac:dyDescent="0.25">
      <c r="A219" s="165" t="s">
        <v>100</v>
      </c>
      <c r="B219" s="166" t="s">
        <v>117</v>
      </c>
      <c r="C219" s="166" t="s">
        <v>61</v>
      </c>
      <c r="D219" s="167" t="s">
        <v>159</v>
      </c>
      <c r="E219" s="168">
        <v>637000</v>
      </c>
      <c r="F219" s="168">
        <v>192000</v>
      </c>
      <c r="G219" s="168">
        <v>188000</v>
      </c>
      <c r="H219" s="168">
        <v>141000</v>
      </c>
      <c r="I219" s="168">
        <v>116000</v>
      </c>
      <c r="J219" s="168">
        <v>607000</v>
      </c>
      <c r="K219" s="168">
        <v>112000</v>
      </c>
      <c r="L219" s="168">
        <v>117000</v>
      </c>
      <c r="M219" s="168">
        <v>191000</v>
      </c>
      <c r="N219" s="168">
        <v>187000</v>
      </c>
      <c r="O219" s="164"/>
      <c r="P219" s="191"/>
      <c r="Q219" s="191"/>
      <c r="R219" s="191"/>
      <c r="S219" s="191"/>
      <c r="T219" s="191"/>
      <c r="U219" s="164"/>
    </row>
    <row r="220" spans="1:21" s="162" customFormat="1" hidden="1" outlineLevel="1" x14ac:dyDescent="0.25">
      <c r="A220" s="166" t="s">
        <v>97</v>
      </c>
      <c r="B220" s="166" t="s">
        <v>117</v>
      </c>
      <c r="C220" s="166" t="s">
        <v>61</v>
      </c>
      <c r="D220" s="170" t="s">
        <v>160</v>
      </c>
      <c r="E220" s="171">
        <v>-357000</v>
      </c>
      <c r="F220" s="171">
        <v>-136000</v>
      </c>
      <c r="G220" s="171">
        <v>-66000</v>
      </c>
      <c r="H220" s="171">
        <v>-50000</v>
      </c>
      <c r="I220" s="171">
        <v>-105000</v>
      </c>
      <c r="J220" s="171">
        <v>-272000</v>
      </c>
      <c r="K220" s="171">
        <v>-64000</v>
      </c>
      <c r="L220" s="171">
        <v>-59000</v>
      </c>
      <c r="M220" s="171">
        <v>-62000</v>
      </c>
      <c r="N220" s="171">
        <v>-87000</v>
      </c>
      <c r="O220" s="164"/>
      <c r="P220" s="192"/>
      <c r="Q220" s="192"/>
      <c r="R220" s="192"/>
      <c r="S220" s="192"/>
      <c r="T220" s="192"/>
      <c r="U220" s="164"/>
    </row>
    <row r="221" spans="1:21" s="162" customFormat="1" hidden="1" outlineLevel="1" x14ac:dyDescent="0.25">
      <c r="A221" s="165" t="s">
        <v>101</v>
      </c>
      <c r="B221" s="166" t="s">
        <v>117</v>
      </c>
      <c r="C221" s="166" t="s">
        <v>61</v>
      </c>
      <c r="D221" s="167" t="s">
        <v>161</v>
      </c>
      <c r="E221" s="168">
        <v>280000</v>
      </c>
      <c r="F221" s="168">
        <v>56000</v>
      </c>
      <c r="G221" s="168">
        <v>122000</v>
      </c>
      <c r="H221" s="168">
        <v>91000</v>
      </c>
      <c r="I221" s="168">
        <v>11000</v>
      </c>
      <c r="J221" s="168">
        <v>335000</v>
      </c>
      <c r="K221" s="168">
        <v>48000</v>
      </c>
      <c r="L221" s="168">
        <v>58000</v>
      </c>
      <c r="M221" s="168">
        <v>129000</v>
      </c>
      <c r="N221" s="168">
        <v>100000</v>
      </c>
      <c r="O221" s="164"/>
      <c r="P221" s="191"/>
      <c r="Q221" s="191"/>
      <c r="R221" s="191"/>
      <c r="S221" s="191"/>
      <c r="T221" s="191"/>
      <c r="U221" s="164"/>
    </row>
    <row r="222" spans="1:21" s="162" customFormat="1" hidden="1" outlineLevel="1" x14ac:dyDescent="0.25">
      <c r="A222" s="172" t="s">
        <v>103</v>
      </c>
      <c r="B222" s="166" t="s">
        <v>117</v>
      </c>
      <c r="C222" s="173" t="s">
        <v>61</v>
      </c>
      <c r="D222" s="174" t="s">
        <v>172</v>
      </c>
      <c r="E222" s="171">
        <v>102000</v>
      </c>
      <c r="F222" s="171">
        <v>24000</v>
      </c>
      <c r="G222" s="171">
        <v>24000</v>
      </c>
      <c r="H222" s="171">
        <v>28000</v>
      </c>
      <c r="I222" s="171">
        <v>26000</v>
      </c>
      <c r="J222" s="171">
        <v>89000</v>
      </c>
      <c r="K222" s="171">
        <v>21000</v>
      </c>
      <c r="L222" s="171">
        <v>24000</v>
      </c>
      <c r="M222" s="171">
        <v>25000</v>
      </c>
      <c r="N222" s="171">
        <v>19000</v>
      </c>
      <c r="O222" s="164"/>
      <c r="P222" s="192"/>
      <c r="Q222" s="192"/>
      <c r="R222" s="192"/>
      <c r="S222" s="192"/>
      <c r="T222" s="192"/>
      <c r="U222" s="164"/>
    </row>
    <row r="223" spans="1:21" s="162" customFormat="1" hidden="1" outlineLevel="1" x14ac:dyDescent="0.25">
      <c r="A223" s="165" t="s">
        <v>104</v>
      </c>
      <c r="B223" s="166" t="s">
        <v>117</v>
      </c>
      <c r="C223" s="166" t="s">
        <v>61</v>
      </c>
      <c r="D223" s="170" t="s">
        <v>163</v>
      </c>
      <c r="E223" s="171">
        <v>4000</v>
      </c>
      <c r="F223" s="171">
        <v>2000</v>
      </c>
      <c r="G223" s="171">
        <v>1000</v>
      </c>
      <c r="H223" s="171">
        <v>1000</v>
      </c>
      <c r="I223" s="171">
        <v>0</v>
      </c>
      <c r="J223" s="171">
        <v>110000</v>
      </c>
      <c r="K223" s="171">
        <v>1000</v>
      </c>
      <c r="L223" s="171">
        <v>0</v>
      </c>
      <c r="M223" s="171">
        <v>110000</v>
      </c>
      <c r="N223" s="171">
        <v>-1000</v>
      </c>
      <c r="O223" s="164"/>
      <c r="P223" s="192"/>
      <c r="Q223" s="192"/>
      <c r="R223" s="192"/>
      <c r="S223" s="192"/>
      <c r="T223" s="192"/>
      <c r="U223" s="164"/>
    </row>
    <row r="224" spans="1:21" s="162" customFormat="1" hidden="1" outlineLevel="1" x14ac:dyDescent="0.25">
      <c r="A224" s="165" t="s">
        <v>92</v>
      </c>
      <c r="B224" s="166" t="s">
        <v>117</v>
      </c>
      <c r="C224" s="166" t="s">
        <v>61</v>
      </c>
      <c r="D224" s="167" t="s">
        <v>164</v>
      </c>
      <c r="E224" s="168">
        <v>386000</v>
      </c>
      <c r="F224" s="168">
        <v>82000</v>
      </c>
      <c r="G224" s="168">
        <v>147000</v>
      </c>
      <c r="H224" s="168">
        <v>120000</v>
      </c>
      <c r="I224" s="168">
        <v>37000</v>
      </c>
      <c r="J224" s="168">
        <v>534000</v>
      </c>
      <c r="K224" s="168">
        <v>70000</v>
      </c>
      <c r="L224" s="168">
        <v>82000</v>
      </c>
      <c r="M224" s="168">
        <v>264000</v>
      </c>
      <c r="N224" s="168">
        <v>118000</v>
      </c>
      <c r="O224" s="164"/>
      <c r="P224" s="191"/>
      <c r="Q224" s="191"/>
      <c r="R224" s="191"/>
      <c r="S224" s="191"/>
      <c r="T224" s="191"/>
      <c r="U224" s="164"/>
    </row>
    <row r="225" spans="1:21" s="162" customFormat="1" hidden="1" outlineLevel="1" x14ac:dyDescent="0.25">
      <c r="B225" s="166"/>
      <c r="C225" s="175"/>
      <c r="D225" s="174" t="s">
        <v>170</v>
      </c>
      <c r="E225" s="171">
        <f t="shared" ref="E225:N225" si="6">E226-E224</f>
        <v>-1000</v>
      </c>
      <c r="F225" s="171">
        <f t="shared" si="6"/>
        <v>0</v>
      </c>
      <c r="G225" s="171">
        <f t="shared" si="6"/>
        <v>0</v>
      </c>
      <c r="H225" s="171">
        <f t="shared" si="6"/>
        <v>-1000</v>
      </c>
      <c r="I225" s="171">
        <f t="shared" si="6"/>
        <v>0</v>
      </c>
      <c r="J225" s="171">
        <f t="shared" si="6"/>
        <v>0</v>
      </c>
      <c r="K225" s="171">
        <f t="shared" si="6"/>
        <v>1000</v>
      </c>
      <c r="L225" s="171">
        <f t="shared" si="6"/>
        <v>0</v>
      </c>
      <c r="M225" s="171">
        <f t="shared" si="6"/>
        <v>1000</v>
      </c>
      <c r="N225" s="171">
        <f t="shared" si="6"/>
        <v>-2000</v>
      </c>
      <c r="O225" s="164"/>
      <c r="P225" s="192">
        <f>P226-P224</f>
        <v>0</v>
      </c>
      <c r="Q225" s="192">
        <f>Q226-Q224</f>
        <v>0</v>
      </c>
      <c r="R225" s="192">
        <f>R226-R224</f>
        <v>0</v>
      </c>
      <c r="S225" s="192">
        <f>S226-S224</f>
        <v>0</v>
      </c>
      <c r="T225" s="192">
        <f>T226-T224</f>
        <v>0</v>
      </c>
      <c r="U225" s="164"/>
    </row>
    <row r="226" spans="1:21" s="162" customFormat="1" hidden="1" outlineLevel="1" x14ac:dyDescent="0.25">
      <c r="A226" s="165"/>
      <c r="B226" s="176" t="s">
        <v>142</v>
      </c>
      <c r="C226" s="173" t="s">
        <v>62</v>
      </c>
      <c r="D226" s="167" t="s">
        <v>191</v>
      </c>
      <c r="E226" s="168">
        <v>385000</v>
      </c>
      <c r="F226" s="168">
        <v>82000</v>
      </c>
      <c r="G226" s="168">
        <v>147000</v>
      </c>
      <c r="H226" s="168">
        <v>119000</v>
      </c>
      <c r="I226" s="168">
        <v>37000</v>
      </c>
      <c r="J226" s="169">
        <v>534000</v>
      </c>
      <c r="K226" s="169">
        <v>71000</v>
      </c>
      <c r="L226" s="169">
        <v>82000</v>
      </c>
      <c r="M226" s="169">
        <v>265000</v>
      </c>
      <c r="N226" s="169">
        <v>116000</v>
      </c>
      <c r="O226" s="164"/>
      <c r="P226" s="191"/>
      <c r="Q226" s="191"/>
      <c r="R226" s="191"/>
      <c r="S226" s="191"/>
      <c r="T226" s="191"/>
      <c r="U226" s="164"/>
    </row>
    <row r="227" spans="1:21" s="159" customFormat="1" ht="6" hidden="1" customHeight="1" outlineLevel="1" x14ac:dyDescent="0.25">
      <c r="B227" s="177"/>
      <c r="C227" s="175"/>
      <c r="D227" s="178"/>
      <c r="E227" s="179"/>
      <c r="F227" s="179"/>
      <c r="G227" s="179"/>
      <c r="H227" s="179"/>
      <c r="I227" s="179"/>
      <c r="J227" s="179"/>
      <c r="K227" s="179"/>
      <c r="L227" s="179"/>
      <c r="M227" s="179"/>
      <c r="N227" s="179"/>
      <c r="P227" s="193"/>
      <c r="Q227" s="193"/>
      <c r="R227" s="193"/>
      <c r="S227" s="193"/>
      <c r="T227" s="193"/>
    </row>
    <row r="228" spans="1:21" s="162" customFormat="1" hidden="1" outlineLevel="1" x14ac:dyDescent="0.25">
      <c r="A228" s="159"/>
      <c r="C228" s="180" t="s">
        <v>62</v>
      </c>
      <c r="D228" s="174" t="str">
        <f>"Allocated Equity (€bn, year to date) "</f>
        <v xml:space="preserve">Allocated Equity (€bn, year to date) </v>
      </c>
      <c r="E228" s="181" t="e">
        <f>#REF!</f>
        <v>#REF!</v>
      </c>
      <c r="F228" s="181" t="e">
        <f>#REF!</f>
        <v>#REF!</v>
      </c>
      <c r="G228" s="182" t="e">
        <f>#REF!</f>
        <v>#REF!</v>
      </c>
      <c r="H228" s="182" t="e">
        <f>#REF!</f>
        <v>#REF!</v>
      </c>
      <c r="I228" s="182" t="e">
        <f>#REF!</f>
        <v>#REF!</v>
      </c>
      <c r="J228" s="182" t="e">
        <f>#REF!</f>
        <v>#REF!</v>
      </c>
      <c r="K228" s="182" t="e">
        <f>#REF!</f>
        <v>#REF!</v>
      </c>
      <c r="L228" s="182" t="e">
        <f>#REF!</f>
        <v>#REF!</v>
      </c>
      <c r="M228" s="182" t="e">
        <f>#REF!</f>
        <v>#REF!</v>
      </c>
      <c r="N228" s="181" t="e">
        <f>#REF!</f>
        <v>#REF!</v>
      </c>
      <c r="O228" s="164"/>
      <c r="P228" s="194" t="e">
        <f>#REF!</f>
        <v>#REF!</v>
      </c>
      <c r="Q228" s="194" t="e">
        <f>#REF!</f>
        <v>#REF!</v>
      </c>
      <c r="R228" s="195" t="e">
        <f>#REF!</f>
        <v>#REF!</v>
      </c>
      <c r="S228" s="195" t="e">
        <f>#REF!</f>
        <v>#REF!</v>
      </c>
      <c r="T228" s="195" t="e">
        <f>#REF!</f>
        <v>#REF!</v>
      </c>
      <c r="U228" s="164"/>
    </row>
    <row r="229" spans="1:21" s="162" customFormat="1" hidden="1" outlineLevel="1" x14ac:dyDescent="0.25">
      <c r="C229" s="175"/>
      <c r="D229" s="18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4"/>
      <c r="P229" s="185"/>
      <c r="Q229" s="185"/>
      <c r="R229" s="185"/>
      <c r="S229" s="185"/>
      <c r="T229" s="185"/>
      <c r="U229" s="164"/>
    </row>
    <row r="230" spans="1:21" s="126" customFormat="1" collapsed="1" x14ac:dyDescent="0.25">
      <c r="B230" s="102"/>
      <c r="C230" s="9"/>
      <c r="D230" s="144" t="str">
        <f>"€m "</f>
        <v xml:space="preserve">€m </v>
      </c>
      <c r="E230" s="74">
        <f>2014</f>
        <v>2014</v>
      </c>
      <c r="F230" s="74" t="s">
        <v>148</v>
      </c>
      <c r="G230" s="74" t="s">
        <v>149</v>
      </c>
      <c r="H230" s="74" t="s">
        <v>150</v>
      </c>
      <c r="I230" s="74" t="s">
        <v>151</v>
      </c>
      <c r="J230" s="74">
        <f>2013</f>
        <v>2013</v>
      </c>
      <c r="K230" s="74" t="s">
        <v>152</v>
      </c>
      <c r="L230" s="74" t="s">
        <v>153</v>
      </c>
      <c r="M230" s="74" t="s">
        <v>154</v>
      </c>
      <c r="N230" s="74" t="s">
        <v>155</v>
      </c>
      <c r="P230" s="189">
        <f>2014</f>
        <v>2014</v>
      </c>
      <c r="Q230" s="189" t="s">
        <v>148</v>
      </c>
      <c r="R230" s="189" t="s">
        <v>149</v>
      </c>
      <c r="S230" s="189" t="s">
        <v>150</v>
      </c>
      <c r="T230" s="189" t="s">
        <v>151</v>
      </c>
    </row>
    <row r="231" spans="1:21" x14ac:dyDescent="0.25">
      <c r="D231" s="83" t="s">
        <v>192</v>
      </c>
    </row>
    <row r="232" spans="1:21" x14ac:dyDescent="0.25">
      <c r="A232" s="22" t="s">
        <v>99</v>
      </c>
      <c r="B232" s="104" t="s">
        <v>142</v>
      </c>
      <c r="C232" s="63" t="s">
        <v>62</v>
      </c>
      <c r="D232" s="75" t="s">
        <v>157</v>
      </c>
      <c r="E232" s="85">
        <v>2097000</v>
      </c>
      <c r="F232" s="85">
        <v>619000</v>
      </c>
      <c r="G232" s="85">
        <v>541000</v>
      </c>
      <c r="H232" s="85">
        <v>487000</v>
      </c>
      <c r="I232" s="85">
        <v>450000</v>
      </c>
      <c r="J232" s="81">
        <v>2080000</v>
      </c>
      <c r="K232" s="81">
        <v>475000</v>
      </c>
      <c r="L232" s="81">
        <v>475000</v>
      </c>
      <c r="M232" s="81">
        <v>571000</v>
      </c>
      <c r="N232" s="81">
        <v>559000</v>
      </c>
      <c r="P232" s="191">
        <f>'PF pro forma'!E232-'Histo-Pôles '!E232</f>
        <v>113.6343112254981</v>
      </c>
      <c r="Q232" s="191">
        <f>'PF pro forma'!F232-'Histo-Pôles '!F232</f>
        <v>1315.6599510756787</v>
      </c>
      <c r="R232" s="191">
        <f>'PF pro forma'!G232-'Histo-Pôles '!G232</f>
        <v>-87.30118177132681</v>
      </c>
      <c r="S232" s="191">
        <f>'PF pro forma'!H232-'Histo-Pôles '!H232</f>
        <v>1379.7493032264174</v>
      </c>
      <c r="T232" s="191">
        <f>'PF pro forma'!I232-'Histo-Pôles '!I232</f>
        <v>-2494.4737613046891</v>
      </c>
    </row>
    <row r="233" spans="1:21" x14ac:dyDescent="0.25">
      <c r="A233" s="22" t="s">
        <v>95</v>
      </c>
      <c r="B233" s="104" t="s">
        <v>142</v>
      </c>
      <c r="C233" s="63" t="s">
        <v>62</v>
      </c>
      <c r="D233" s="66" t="s">
        <v>158</v>
      </c>
      <c r="E233" s="90">
        <v>-1461000</v>
      </c>
      <c r="F233" s="90">
        <v>-427000</v>
      </c>
      <c r="G233" s="90">
        <v>-353000</v>
      </c>
      <c r="H233" s="90">
        <v>-347000</v>
      </c>
      <c r="I233" s="90">
        <v>-334000</v>
      </c>
      <c r="J233" s="90">
        <v>-1473000</v>
      </c>
      <c r="K233" s="90">
        <v>-362000</v>
      </c>
      <c r="L233" s="90">
        <v>-358000</v>
      </c>
      <c r="M233" s="90">
        <v>-379000</v>
      </c>
      <c r="N233" s="90">
        <v>-374000</v>
      </c>
      <c r="P233" s="192">
        <f>'PF pro forma'!E233-'Histo-Pôles '!E233</f>
        <v>-475.11819762457162</v>
      </c>
      <c r="Q233" s="192">
        <f>'PF pro forma'!F233-'Histo-Pôles '!F233</f>
        <v>4293.611000604229</v>
      </c>
      <c r="R233" s="192">
        <f>'PF pro forma'!G233-'Histo-Pôles '!G233</f>
        <v>5229.4515208310331</v>
      </c>
      <c r="S233" s="192">
        <f>'PF pro forma'!H233-'Histo-Pôles '!H233</f>
        <v>4613.5001666203607</v>
      </c>
      <c r="T233" s="192">
        <f>'PF pro forma'!I233-'Histo-Pôles '!I233</f>
        <v>-14611.680885680136</v>
      </c>
    </row>
    <row r="234" spans="1:21" x14ac:dyDescent="0.25">
      <c r="A234" s="22" t="s">
        <v>100</v>
      </c>
      <c r="B234" s="104" t="s">
        <v>142</v>
      </c>
      <c r="C234" s="63" t="s">
        <v>62</v>
      </c>
      <c r="D234" s="75" t="s">
        <v>159</v>
      </c>
      <c r="E234" s="85">
        <v>636000</v>
      </c>
      <c r="F234" s="85">
        <v>192000</v>
      </c>
      <c r="G234" s="85">
        <v>188000</v>
      </c>
      <c r="H234" s="85">
        <v>140000</v>
      </c>
      <c r="I234" s="85">
        <v>116000</v>
      </c>
      <c r="J234" s="85">
        <v>607000</v>
      </c>
      <c r="K234" s="85">
        <v>113000</v>
      </c>
      <c r="L234" s="85">
        <v>117000</v>
      </c>
      <c r="M234" s="85">
        <v>192000</v>
      </c>
      <c r="N234" s="85">
        <v>185000</v>
      </c>
      <c r="P234" s="191">
        <f>'PF pro forma'!E234-'Histo-Pôles '!E234</f>
        <v>-361.48388639907353</v>
      </c>
      <c r="Q234" s="191">
        <f>'PF pro forma'!F234-'Histo-Pôles '!F234</f>
        <v>5609.2709516799077</v>
      </c>
      <c r="R234" s="191">
        <f>'PF pro forma'!G234-'Histo-Pôles '!G234</f>
        <v>5142.1503390597063</v>
      </c>
      <c r="S234" s="191">
        <f>'PF pro forma'!H234-'Histo-Pôles '!H234</f>
        <v>5993.2494698467781</v>
      </c>
      <c r="T234" s="191">
        <f>'PF pro forma'!I234-'Histo-Pôles '!I234</f>
        <v>-17106.154646984825</v>
      </c>
    </row>
    <row r="235" spans="1:21" x14ac:dyDescent="0.25">
      <c r="A235" s="22" t="s">
        <v>97</v>
      </c>
      <c r="B235" s="104" t="s">
        <v>142</v>
      </c>
      <c r="C235" s="63" t="s">
        <v>62</v>
      </c>
      <c r="D235" s="66" t="s">
        <v>160</v>
      </c>
      <c r="E235" s="90">
        <v>-357000</v>
      </c>
      <c r="F235" s="90">
        <v>-136000</v>
      </c>
      <c r="G235" s="90">
        <v>-66000</v>
      </c>
      <c r="H235" s="90">
        <v>-50000</v>
      </c>
      <c r="I235" s="90">
        <v>-105000</v>
      </c>
      <c r="J235" s="90">
        <v>-272000</v>
      </c>
      <c r="K235" s="90">
        <v>-64000</v>
      </c>
      <c r="L235" s="90">
        <v>-59000</v>
      </c>
      <c r="M235" s="90">
        <v>-62000</v>
      </c>
      <c r="N235" s="90">
        <v>-87000</v>
      </c>
      <c r="P235" s="192">
        <f>'PF pro forma'!E235-'Histo-Pôles '!E235</f>
        <v>-356.62454791215714</v>
      </c>
      <c r="Q235" s="192">
        <f>'PF pro forma'!F235-'Histo-Pôles '!F235</f>
        <v>-224.49202059270465</v>
      </c>
      <c r="R235" s="192">
        <f>'PF pro forma'!G235-'Histo-Pôles '!G235</f>
        <v>-117.3167382775282</v>
      </c>
      <c r="S235" s="192">
        <f>'PF pro forma'!H235-'Histo-Pôles '!H235</f>
        <v>243.2073898488452</v>
      </c>
      <c r="T235" s="192">
        <f>'PF pro forma'!I235-'Histo-Pôles '!I235</f>
        <v>-258.02317889076949</v>
      </c>
    </row>
    <row r="236" spans="1:21" x14ac:dyDescent="0.25">
      <c r="A236" s="22" t="s">
        <v>101</v>
      </c>
      <c r="B236" s="104" t="s">
        <v>142</v>
      </c>
      <c r="C236" s="63" t="s">
        <v>62</v>
      </c>
      <c r="D236" s="75" t="s">
        <v>161</v>
      </c>
      <c r="E236" s="85">
        <v>279000</v>
      </c>
      <c r="F236" s="85">
        <v>56000</v>
      </c>
      <c r="G236" s="85">
        <v>122000</v>
      </c>
      <c r="H236" s="85">
        <v>90000</v>
      </c>
      <c r="I236" s="85">
        <v>11000</v>
      </c>
      <c r="J236" s="85">
        <v>335000</v>
      </c>
      <c r="K236" s="85">
        <v>49000</v>
      </c>
      <c r="L236" s="85">
        <v>58000</v>
      </c>
      <c r="M236" s="85">
        <v>130000</v>
      </c>
      <c r="N236" s="85">
        <v>98000</v>
      </c>
      <c r="P236" s="191">
        <f>'PF pro forma'!E236-'Histo-Pôles '!E236</f>
        <v>-718.10843431123067</v>
      </c>
      <c r="Q236" s="191">
        <f>'PF pro forma'!F236-'Histo-Pôles '!F236</f>
        <v>5384.7789310872031</v>
      </c>
      <c r="R236" s="191">
        <f>'PF pro forma'!G236-'Histo-Pôles '!G236</f>
        <v>5024.8336007821781</v>
      </c>
      <c r="S236" s="191">
        <f>'PF pro forma'!H236-'Histo-Pôles '!H236</f>
        <v>6236.4568596956233</v>
      </c>
      <c r="T236" s="191">
        <f>'PF pro forma'!I236-'Histo-Pôles '!I236</f>
        <v>-17364.177825875595</v>
      </c>
    </row>
    <row r="237" spans="1:21" x14ac:dyDescent="0.25">
      <c r="A237" s="136" t="s">
        <v>103</v>
      </c>
      <c r="B237" s="104" t="s">
        <v>142</v>
      </c>
      <c r="C237" s="65" t="s">
        <v>62</v>
      </c>
      <c r="D237" s="89" t="s">
        <v>172</v>
      </c>
      <c r="E237" s="90">
        <v>102000</v>
      </c>
      <c r="F237" s="90">
        <v>24000</v>
      </c>
      <c r="G237" s="90">
        <v>24000</v>
      </c>
      <c r="H237" s="90">
        <v>28000</v>
      </c>
      <c r="I237" s="90">
        <v>26000</v>
      </c>
      <c r="J237" s="90">
        <v>89000</v>
      </c>
      <c r="K237" s="90">
        <v>21000</v>
      </c>
      <c r="L237" s="90">
        <v>24000</v>
      </c>
      <c r="M237" s="90">
        <v>25000</v>
      </c>
      <c r="N237" s="90">
        <v>19000</v>
      </c>
      <c r="P237" s="192">
        <f>'PF pro forma'!E237-'Histo-Pôles '!E237</f>
        <v>246.71285874646856</v>
      </c>
      <c r="Q237" s="192">
        <f>'PF pro forma'!F237-'Histo-Pôles '!F237</f>
        <v>336.75843376525518</v>
      </c>
      <c r="R237" s="192">
        <f>'PF pro forma'!G237-'Histo-Pôles '!G237</f>
        <v>-582.10920390369574</v>
      </c>
      <c r="S237" s="192">
        <f>'PF pro forma'!H237-'Histo-Pôles '!H237</f>
        <v>546.82366643226123</v>
      </c>
      <c r="T237" s="192">
        <f>'PF pro forma'!I237-'Histo-Pôles '!I237</f>
        <v>-54.760037547323009</v>
      </c>
    </row>
    <row r="238" spans="1:21" x14ac:dyDescent="0.25">
      <c r="A238" s="22" t="s">
        <v>104</v>
      </c>
      <c r="B238" s="104" t="s">
        <v>142</v>
      </c>
      <c r="C238" s="63" t="s">
        <v>62</v>
      </c>
      <c r="D238" s="66" t="s">
        <v>163</v>
      </c>
      <c r="E238" s="90">
        <v>4000</v>
      </c>
      <c r="F238" s="90">
        <v>2000</v>
      </c>
      <c r="G238" s="90">
        <v>1000</v>
      </c>
      <c r="H238" s="90">
        <v>1000</v>
      </c>
      <c r="I238" s="90">
        <v>0</v>
      </c>
      <c r="J238" s="90">
        <v>110000</v>
      </c>
      <c r="K238" s="90">
        <v>1000</v>
      </c>
      <c r="L238" s="90">
        <v>0</v>
      </c>
      <c r="M238" s="90">
        <v>110000</v>
      </c>
      <c r="N238" s="90">
        <v>-1000</v>
      </c>
      <c r="P238" s="192">
        <f>'PF pro forma'!E238-'Histo-Pôles '!E238</f>
        <v>-140.57120434587296</v>
      </c>
      <c r="Q238" s="192">
        <f>'PF pro forma'!F238-'Histo-Pôles '!F238</f>
        <v>53.250177629922746</v>
      </c>
      <c r="R238" s="192">
        <f>'PF pro forma'!G238-'Histo-Pôles '!G238</f>
        <v>-437.35663263053755</v>
      </c>
      <c r="S238" s="192">
        <f>'PF pro forma'!H238-'Histo-Pôles '!H238</f>
        <v>132.5026766822898</v>
      </c>
      <c r="T238" s="192">
        <f>'PF pro forma'!I238-'Histo-Pôles '!I238</f>
        <v>111.03257397245333</v>
      </c>
    </row>
    <row r="239" spans="1:21" x14ac:dyDescent="0.25">
      <c r="A239" s="22" t="s">
        <v>92</v>
      </c>
      <c r="B239" s="104" t="s">
        <v>142</v>
      </c>
      <c r="C239" s="63" t="s">
        <v>62</v>
      </c>
      <c r="D239" s="75" t="s">
        <v>164</v>
      </c>
      <c r="E239" s="85">
        <v>385000</v>
      </c>
      <c r="F239" s="85">
        <v>82000</v>
      </c>
      <c r="G239" s="85">
        <v>147000</v>
      </c>
      <c r="H239" s="85">
        <v>119000</v>
      </c>
      <c r="I239" s="85">
        <v>37000</v>
      </c>
      <c r="J239" s="85">
        <v>534000</v>
      </c>
      <c r="K239" s="85">
        <v>71000</v>
      </c>
      <c r="L239" s="85">
        <v>82000</v>
      </c>
      <c r="M239" s="85">
        <v>265000</v>
      </c>
      <c r="N239" s="85">
        <v>116000</v>
      </c>
      <c r="P239" s="191">
        <f>'PF pro forma'!E239-'Histo-Pôles '!E239</f>
        <v>-611.96677991061006</v>
      </c>
      <c r="Q239" s="191">
        <f>'PF pro forma'!F239-'Histo-Pôles '!F239</f>
        <v>5774.7875424823724</v>
      </c>
      <c r="R239" s="191">
        <f>'PF pro forma'!G239-'Histo-Pôles '!G239</f>
        <v>4005.3677642479306</v>
      </c>
      <c r="S239" s="191">
        <f>'PF pro forma'!H239-'Histo-Pôles '!H239</f>
        <v>6915.7832028101693</v>
      </c>
      <c r="T239" s="191">
        <f>'PF pro forma'!I239-'Histo-Pôles '!I239</f>
        <v>-17307.905289450464</v>
      </c>
    </row>
    <row r="240" spans="1:21" s="9" customFormat="1" ht="6" customHeight="1" x14ac:dyDescent="0.25">
      <c r="B240" s="106"/>
      <c r="C240" s="6"/>
      <c r="D240" s="1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P240" s="193">
        <f>'PF pro forma'!E240-'Histo-Pôles '!E240</f>
        <v>0</v>
      </c>
      <c r="Q240" s="193">
        <f>'PF pro forma'!F240-'Histo-Pôles '!F240</f>
        <v>0</v>
      </c>
      <c r="R240" s="193">
        <f>'PF pro forma'!G240-'Histo-Pôles '!G240</f>
        <v>0</v>
      </c>
      <c r="S240" s="193">
        <f>'PF pro forma'!H240-'Histo-Pôles '!H240</f>
        <v>0</v>
      </c>
      <c r="T240" s="193">
        <f>'PF pro forma'!I240-'Histo-Pôles '!I240</f>
        <v>0</v>
      </c>
    </row>
    <row r="241" spans="1:21" x14ac:dyDescent="0.25">
      <c r="A241" s="22"/>
      <c r="B241" s="104"/>
      <c r="C241" s="65" t="s">
        <v>62</v>
      </c>
      <c r="D241" s="89" t="str">
        <f>"Allocated Equity (€bn, year to date) "</f>
        <v xml:space="preserve">Allocated Equity (€bn, year to date) </v>
      </c>
      <c r="E241" s="113" t="e">
        <f>#REF!</f>
        <v>#REF!</v>
      </c>
      <c r="F241" s="113" t="e">
        <f>#REF!</f>
        <v>#REF!</v>
      </c>
      <c r="G241" s="82" t="e">
        <f>#REF!</f>
        <v>#REF!</v>
      </c>
      <c r="H241" s="82" t="e">
        <f>#REF!</f>
        <v>#REF!</v>
      </c>
      <c r="I241" s="82" t="e">
        <f>#REF!</f>
        <v>#REF!</v>
      </c>
      <c r="J241" s="82" t="e">
        <f>#REF!</f>
        <v>#REF!</v>
      </c>
      <c r="K241" s="82" t="e">
        <f>#REF!</f>
        <v>#REF!</v>
      </c>
      <c r="L241" s="82" t="e">
        <f>#REF!</f>
        <v>#REF!</v>
      </c>
      <c r="M241" s="82" t="e">
        <f>#REF!</f>
        <v>#REF!</v>
      </c>
      <c r="N241" s="113" t="e">
        <f>#REF!</f>
        <v>#REF!</v>
      </c>
      <c r="P241" s="194" t="e">
        <f>'PF pro forma'!E241-'Histo-Pôles '!E241</f>
        <v>#REF!</v>
      </c>
      <c r="Q241" s="194" t="e">
        <f>'PF pro forma'!F241-'Histo-Pôles '!F241</f>
        <v>#REF!</v>
      </c>
      <c r="R241" s="195" t="e">
        <f>'PF pro forma'!G241-'Histo-Pôles '!G241</f>
        <v>#REF!</v>
      </c>
      <c r="S241" s="195" t="e">
        <f>'PF pro forma'!H241-'Histo-Pôles '!H241</f>
        <v>#REF!</v>
      </c>
      <c r="T241" s="195" t="e">
        <f>'PF pro forma'!I241-'Histo-Pôles '!I241</f>
        <v>#REF!</v>
      </c>
    </row>
    <row r="242" spans="1:21" x14ac:dyDescent="0.25">
      <c r="C242" s="6"/>
      <c r="D242" s="7"/>
    </row>
    <row r="243" spans="1:21" x14ac:dyDescent="0.25">
      <c r="C243" s="6"/>
      <c r="D243" s="7"/>
    </row>
    <row r="244" spans="1:21" s="158" customFormat="1" hidden="1" outlineLevel="1" x14ac:dyDescent="0.25">
      <c r="C244" s="159"/>
      <c r="D244" s="160" t="str">
        <f>"€m "</f>
        <v xml:space="preserve">€m </v>
      </c>
      <c r="E244" s="161">
        <f>2014</f>
        <v>2014</v>
      </c>
      <c r="F244" s="161" t="s">
        <v>148</v>
      </c>
      <c r="G244" s="161" t="s">
        <v>149</v>
      </c>
      <c r="H244" s="161" t="s">
        <v>150</v>
      </c>
      <c r="I244" s="161" t="s">
        <v>151</v>
      </c>
      <c r="J244" s="161">
        <f>2013</f>
        <v>2013</v>
      </c>
      <c r="K244" s="161" t="s">
        <v>152</v>
      </c>
      <c r="L244" s="161" t="s">
        <v>153</v>
      </c>
      <c r="M244" s="161" t="s">
        <v>154</v>
      </c>
      <c r="N244" s="161" t="s">
        <v>155</v>
      </c>
      <c r="P244" s="189">
        <f>2014</f>
        <v>2014</v>
      </c>
      <c r="Q244" s="189" t="s">
        <v>148</v>
      </c>
      <c r="R244" s="189" t="s">
        <v>149</v>
      </c>
      <c r="S244" s="189" t="s">
        <v>150</v>
      </c>
      <c r="T244" s="189" t="s">
        <v>151</v>
      </c>
    </row>
    <row r="245" spans="1:21" s="162" customFormat="1" hidden="1" outlineLevel="1" x14ac:dyDescent="0.25">
      <c r="D245" s="157" t="s">
        <v>193</v>
      </c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4"/>
      <c r="P245" s="185"/>
      <c r="Q245" s="185"/>
      <c r="R245" s="185"/>
      <c r="S245" s="185"/>
      <c r="T245" s="185"/>
      <c r="U245" s="164"/>
    </row>
    <row r="246" spans="1:21" s="162" customFormat="1" hidden="1" outlineLevel="1" x14ac:dyDescent="0.25">
      <c r="A246" s="165" t="s">
        <v>99</v>
      </c>
      <c r="B246" s="166" t="s">
        <v>118</v>
      </c>
      <c r="C246" s="184" t="s">
        <v>63</v>
      </c>
      <c r="D246" s="167" t="s">
        <v>157</v>
      </c>
      <c r="E246" s="168">
        <v>2229000</v>
      </c>
      <c r="F246" s="168">
        <v>612000</v>
      </c>
      <c r="G246" s="168">
        <v>566000</v>
      </c>
      <c r="H246" s="168">
        <v>537000</v>
      </c>
      <c r="I246" s="168">
        <v>514000</v>
      </c>
      <c r="J246" s="169">
        <v>2204000</v>
      </c>
      <c r="K246" s="169">
        <v>532000</v>
      </c>
      <c r="L246" s="169">
        <v>556000</v>
      </c>
      <c r="M246" s="169">
        <v>557000</v>
      </c>
      <c r="N246" s="169">
        <v>559000</v>
      </c>
      <c r="O246" s="164"/>
      <c r="P246" s="191"/>
      <c r="Q246" s="191"/>
      <c r="R246" s="191"/>
      <c r="S246" s="191"/>
      <c r="T246" s="191"/>
      <c r="U246" s="164"/>
    </row>
    <row r="247" spans="1:21" s="162" customFormat="1" hidden="1" outlineLevel="1" x14ac:dyDescent="0.25">
      <c r="A247" s="166" t="s">
        <v>95</v>
      </c>
      <c r="B247" s="166" t="s">
        <v>118</v>
      </c>
      <c r="C247" s="166" t="s">
        <v>63</v>
      </c>
      <c r="D247" s="170" t="s">
        <v>158</v>
      </c>
      <c r="E247" s="171">
        <v>-1443000</v>
      </c>
      <c r="F247" s="171">
        <v>-394000</v>
      </c>
      <c r="G247" s="171">
        <v>-358000</v>
      </c>
      <c r="H247" s="171">
        <v>-342000</v>
      </c>
      <c r="I247" s="171">
        <v>-349000</v>
      </c>
      <c r="J247" s="171">
        <v>-1386000</v>
      </c>
      <c r="K247" s="171">
        <v>-345000</v>
      </c>
      <c r="L247" s="171">
        <v>-349000</v>
      </c>
      <c r="M247" s="171">
        <v>-346000</v>
      </c>
      <c r="N247" s="171">
        <v>-346000</v>
      </c>
      <c r="O247" s="164"/>
      <c r="P247" s="192"/>
      <c r="Q247" s="192"/>
      <c r="R247" s="192"/>
      <c r="S247" s="192"/>
      <c r="T247" s="192"/>
      <c r="U247" s="164"/>
    </row>
    <row r="248" spans="1:21" s="162" customFormat="1" hidden="1" outlineLevel="1" x14ac:dyDescent="0.25">
      <c r="A248" s="165" t="s">
        <v>100</v>
      </c>
      <c r="B248" s="166" t="s">
        <v>118</v>
      </c>
      <c r="C248" s="166" t="s">
        <v>63</v>
      </c>
      <c r="D248" s="167" t="s">
        <v>159</v>
      </c>
      <c r="E248" s="168">
        <v>786000</v>
      </c>
      <c r="F248" s="168">
        <v>218000</v>
      </c>
      <c r="G248" s="168">
        <v>208000</v>
      </c>
      <c r="H248" s="168">
        <v>195000</v>
      </c>
      <c r="I248" s="168">
        <v>165000</v>
      </c>
      <c r="J248" s="168">
        <v>818000</v>
      </c>
      <c r="K248" s="168">
        <v>187000</v>
      </c>
      <c r="L248" s="168">
        <v>207000</v>
      </c>
      <c r="M248" s="168">
        <v>211000</v>
      </c>
      <c r="N248" s="168">
        <v>213000</v>
      </c>
      <c r="O248" s="164"/>
      <c r="P248" s="191"/>
      <c r="Q248" s="191"/>
      <c r="R248" s="191"/>
      <c r="S248" s="191"/>
      <c r="T248" s="191"/>
      <c r="U248" s="164"/>
    </row>
    <row r="249" spans="1:21" s="162" customFormat="1" hidden="1" outlineLevel="1" x14ac:dyDescent="0.25">
      <c r="A249" s="166" t="s">
        <v>97</v>
      </c>
      <c r="B249" s="166" t="s">
        <v>118</v>
      </c>
      <c r="C249" s="166" t="s">
        <v>63</v>
      </c>
      <c r="D249" s="170" t="s">
        <v>160</v>
      </c>
      <c r="E249" s="171">
        <v>-50000</v>
      </c>
      <c r="F249" s="171">
        <v>-17000</v>
      </c>
      <c r="G249" s="171">
        <v>-6000</v>
      </c>
      <c r="H249" s="171">
        <v>-16000</v>
      </c>
      <c r="I249" s="171">
        <v>-11000</v>
      </c>
      <c r="J249" s="171">
        <v>-54000</v>
      </c>
      <c r="K249" s="171">
        <v>-16000</v>
      </c>
      <c r="L249" s="171">
        <v>0</v>
      </c>
      <c r="M249" s="171">
        <v>-12000</v>
      </c>
      <c r="N249" s="171">
        <v>-26000</v>
      </c>
      <c r="O249" s="164"/>
      <c r="P249" s="192"/>
      <c r="Q249" s="192"/>
      <c r="R249" s="192"/>
      <c r="S249" s="192"/>
      <c r="T249" s="192"/>
      <c r="U249" s="164"/>
    </row>
    <row r="250" spans="1:21" s="162" customFormat="1" hidden="1" outlineLevel="1" x14ac:dyDescent="0.25">
      <c r="A250" s="165" t="s">
        <v>101</v>
      </c>
      <c r="B250" s="166" t="s">
        <v>118</v>
      </c>
      <c r="C250" s="166" t="s">
        <v>63</v>
      </c>
      <c r="D250" s="167" t="s">
        <v>161</v>
      </c>
      <c r="E250" s="168">
        <v>736000</v>
      </c>
      <c r="F250" s="168">
        <v>201000</v>
      </c>
      <c r="G250" s="168">
        <v>202000</v>
      </c>
      <c r="H250" s="168">
        <v>179000</v>
      </c>
      <c r="I250" s="168">
        <v>154000</v>
      </c>
      <c r="J250" s="168">
        <v>764000</v>
      </c>
      <c r="K250" s="168">
        <v>171000</v>
      </c>
      <c r="L250" s="168">
        <v>207000</v>
      </c>
      <c r="M250" s="168">
        <v>199000</v>
      </c>
      <c r="N250" s="168">
        <v>187000</v>
      </c>
      <c r="O250" s="164"/>
      <c r="P250" s="191"/>
      <c r="Q250" s="191"/>
      <c r="R250" s="191"/>
      <c r="S250" s="191"/>
      <c r="T250" s="191"/>
      <c r="U250" s="164"/>
    </row>
    <row r="251" spans="1:21" s="162" customFormat="1" hidden="1" outlineLevel="1" x14ac:dyDescent="0.25">
      <c r="A251" s="172" t="s">
        <v>103</v>
      </c>
      <c r="B251" s="166" t="s">
        <v>118</v>
      </c>
      <c r="C251" s="173" t="s">
        <v>63</v>
      </c>
      <c r="D251" s="174" t="s">
        <v>172</v>
      </c>
      <c r="E251" s="171">
        <v>0</v>
      </c>
      <c r="F251" s="171">
        <v>0</v>
      </c>
      <c r="G251" s="171">
        <v>0</v>
      </c>
      <c r="H251" s="171">
        <v>0</v>
      </c>
      <c r="I251" s="171">
        <v>0</v>
      </c>
      <c r="J251" s="171">
        <v>0</v>
      </c>
      <c r="K251" s="171">
        <v>0</v>
      </c>
      <c r="L251" s="171">
        <v>0</v>
      </c>
      <c r="M251" s="171">
        <v>0</v>
      </c>
      <c r="N251" s="171">
        <v>0</v>
      </c>
      <c r="O251" s="164"/>
      <c r="P251" s="192"/>
      <c r="Q251" s="192"/>
      <c r="R251" s="192"/>
      <c r="S251" s="192"/>
      <c r="T251" s="192"/>
      <c r="U251" s="164"/>
    </row>
    <row r="252" spans="1:21" s="162" customFormat="1" hidden="1" outlineLevel="1" x14ac:dyDescent="0.25">
      <c r="A252" s="165" t="s">
        <v>104</v>
      </c>
      <c r="B252" s="166" t="s">
        <v>118</v>
      </c>
      <c r="C252" s="166" t="s">
        <v>63</v>
      </c>
      <c r="D252" s="170" t="s">
        <v>163</v>
      </c>
      <c r="E252" s="171">
        <v>4000</v>
      </c>
      <c r="F252" s="171">
        <v>-1000</v>
      </c>
      <c r="G252" s="171">
        <v>1000</v>
      </c>
      <c r="H252" s="171">
        <v>1000</v>
      </c>
      <c r="I252" s="171">
        <v>3000</v>
      </c>
      <c r="J252" s="171">
        <v>6000</v>
      </c>
      <c r="K252" s="171">
        <v>1000</v>
      </c>
      <c r="L252" s="171">
        <v>1000</v>
      </c>
      <c r="M252" s="171">
        <v>1000</v>
      </c>
      <c r="N252" s="171">
        <v>3000</v>
      </c>
      <c r="O252" s="164"/>
      <c r="P252" s="192"/>
      <c r="Q252" s="192"/>
      <c r="R252" s="192"/>
      <c r="S252" s="192"/>
      <c r="T252" s="192"/>
      <c r="U252" s="164"/>
    </row>
    <row r="253" spans="1:21" s="162" customFormat="1" hidden="1" outlineLevel="1" x14ac:dyDescent="0.25">
      <c r="A253" s="165" t="s">
        <v>92</v>
      </c>
      <c r="B253" s="166" t="s">
        <v>118</v>
      </c>
      <c r="C253" s="166" t="s">
        <v>63</v>
      </c>
      <c r="D253" s="167" t="s">
        <v>164</v>
      </c>
      <c r="E253" s="168">
        <v>740000</v>
      </c>
      <c r="F253" s="168">
        <v>200000</v>
      </c>
      <c r="G253" s="168">
        <v>203000</v>
      </c>
      <c r="H253" s="168">
        <v>180000</v>
      </c>
      <c r="I253" s="168">
        <v>157000</v>
      </c>
      <c r="J253" s="168">
        <v>770000</v>
      </c>
      <c r="K253" s="168">
        <v>172000</v>
      </c>
      <c r="L253" s="168">
        <v>208000</v>
      </c>
      <c r="M253" s="168">
        <v>200000</v>
      </c>
      <c r="N253" s="168">
        <v>190000</v>
      </c>
      <c r="O253" s="164"/>
      <c r="P253" s="191"/>
      <c r="Q253" s="191"/>
      <c r="R253" s="191"/>
      <c r="S253" s="191"/>
      <c r="T253" s="191"/>
      <c r="U253" s="164"/>
    </row>
    <row r="254" spans="1:21" s="162" customFormat="1" hidden="1" outlineLevel="1" x14ac:dyDescent="0.25">
      <c r="B254" s="166"/>
      <c r="C254" s="175"/>
      <c r="D254" s="174" t="s">
        <v>170</v>
      </c>
      <c r="E254" s="171">
        <f t="shared" ref="E254:N254" si="7">E255-E253</f>
        <v>-8000</v>
      </c>
      <c r="F254" s="171">
        <f t="shared" si="7"/>
        <v>-3000</v>
      </c>
      <c r="G254" s="171">
        <f t="shared" si="7"/>
        <v>-2000</v>
      </c>
      <c r="H254" s="171">
        <f t="shared" si="7"/>
        <v>-2000</v>
      </c>
      <c r="I254" s="171">
        <f t="shared" si="7"/>
        <v>-1000</v>
      </c>
      <c r="J254" s="171">
        <f t="shared" si="7"/>
        <v>-3000</v>
      </c>
      <c r="K254" s="171">
        <f t="shared" si="7"/>
        <v>-2000</v>
      </c>
      <c r="L254" s="171">
        <f t="shared" si="7"/>
        <v>0</v>
      </c>
      <c r="M254" s="171">
        <f t="shared" si="7"/>
        <v>-1000</v>
      </c>
      <c r="N254" s="171">
        <f t="shared" si="7"/>
        <v>0</v>
      </c>
      <c r="O254" s="164"/>
      <c r="P254" s="192">
        <f>P255-P253</f>
        <v>0</v>
      </c>
      <c r="Q254" s="192">
        <f>Q255-Q253</f>
        <v>0</v>
      </c>
      <c r="R254" s="192">
        <f>R255-R253</f>
        <v>0</v>
      </c>
      <c r="S254" s="192">
        <f>S255-S253</f>
        <v>0</v>
      </c>
      <c r="T254" s="192">
        <f>T255-T253</f>
        <v>0</v>
      </c>
      <c r="U254" s="164"/>
    </row>
    <row r="255" spans="1:21" s="162" customFormat="1" hidden="1" outlineLevel="1" x14ac:dyDescent="0.25">
      <c r="A255" s="165"/>
      <c r="B255" s="176" t="s">
        <v>143</v>
      </c>
      <c r="C255" s="166" t="s">
        <v>64</v>
      </c>
      <c r="D255" s="167" t="s">
        <v>194</v>
      </c>
      <c r="E255" s="168">
        <v>732000</v>
      </c>
      <c r="F255" s="168">
        <v>197000</v>
      </c>
      <c r="G255" s="168">
        <v>201000</v>
      </c>
      <c r="H255" s="168">
        <v>178000</v>
      </c>
      <c r="I255" s="168">
        <v>156000</v>
      </c>
      <c r="J255" s="169">
        <v>767000</v>
      </c>
      <c r="K255" s="169">
        <v>170000</v>
      </c>
      <c r="L255" s="169">
        <v>208000</v>
      </c>
      <c r="M255" s="169">
        <v>199000</v>
      </c>
      <c r="N255" s="169">
        <v>190000</v>
      </c>
      <c r="O255" s="164"/>
      <c r="P255" s="191"/>
      <c r="Q255" s="191"/>
      <c r="R255" s="191"/>
      <c r="S255" s="191"/>
      <c r="T255" s="191"/>
      <c r="U255" s="164"/>
    </row>
    <row r="256" spans="1:21" s="159" customFormat="1" ht="6" hidden="1" customHeight="1" outlineLevel="1" x14ac:dyDescent="0.25">
      <c r="B256" s="177"/>
      <c r="C256" s="175"/>
      <c r="D256" s="178"/>
      <c r="E256" s="179"/>
      <c r="F256" s="179"/>
      <c r="G256" s="179"/>
      <c r="H256" s="179"/>
      <c r="I256" s="179"/>
      <c r="J256" s="179"/>
      <c r="K256" s="179"/>
      <c r="L256" s="179"/>
      <c r="M256" s="179"/>
      <c r="N256" s="179"/>
      <c r="P256" s="193"/>
      <c r="Q256" s="193"/>
      <c r="R256" s="193"/>
      <c r="S256" s="193"/>
      <c r="T256" s="193"/>
    </row>
    <row r="257" spans="1:21" s="162" customFormat="1" hidden="1" outlineLevel="1" x14ac:dyDescent="0.25">
      <c r="A257" s="159"/>
      <c r="C257" s="180" t="s">
        <v>64</v>
      </c>
      <c r="D257" s="174" t="str">
        <f>"Allocated Equity (€bn, year to date) "</f>
        <v xml:space="preserve">Allocated Equity (€bn, year to date) </v>
      </c>
      <c r="E257" s="181" t="e">
        <f>#REF!</f>
        <v>#REF!</v>
      </c>
      <c r="F257" s="181" t="e">
        <f>#REF!</f>
        <v>#REF!</v>
      </c>
      <c r="G257" s="182" t="e">
        <f>#REF!</f>
        <v>#REF!</v>
      </c>
      <c r="H257" s="182" t="e">
        <f>#REF!</f>
        <v>#REF!</v>
      </c>
      <c r="I257" s="182" t="e">
        <f>#REF!</f>
        <v>#REF!</v>
      </c>
      <c r="J257" s="182" t="e">
        <f>#REF!</f>
        <v>#REF!</v>
      </c>
      <c r="K257" s="182" t="e">
        <f>#REF!</f>
        <v>#REF!</v>
      </c>
      <c r="L257" s="182" t="e">
        <f>#REF!</f>
        <v>#REF!</v>
      </c>
      <c r="M257" s="182" t="e">
        <f>#REF!</f>
        <v>#REF!</v>
      </c>
      <c r="N257" s="181" t="e">
        <f>#REF!</f>
        <v>#REF!</v>
      </c>
      <c r="O257" s="164"/>
      <c r="P257" s="194" t="e">
        <f>#REF!</f>
        <v>#REF!</v>
      </c>
      <c r="Q257" s="194" t="e">
        <f>#REF!</f>
        <v>#REF!</v>
      </c>
      <c r="R257" s="195" t="e">
        <f>#REF!</f>
        <v>#REF!</v>
      </c>
      <c r="S257" s="195" t="e">
        <f>#REF!</f>
        <v>#REF!</v>
      </c>
      <c r="T257" s="195" t="e">
        <f>#REF!</f>
        <v>#REF!</v>
      </c>
      <c r="U257" s="164"/>
    </row>
    <row r="258" spans="1:21" s="162" customFormat="1" hidden="1" outlineLevel="1" x14ac:dyDescent="0.25">
      <c r="C258" s="175"/>
      <c r="D258" s="18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4"/>
      <c r="P258" s="185"/>
      <c r="Q258" s="185"/>
      <c r="R258" s="185"/>
      <c r="S258" s="185"/>
      <c r="T258" s="185"/>
      <c r="U258" s="164"/>
    </row>
    <row r="259" spans="1:21" s="126" customFormat="1" collapsed="1" x14ac:dyDescent="0.25">
      <c r="B259" s="102"/>
      <c r="C259" s="9"/>
      <c r="D259" s="144" t="str">
        <f>"€m "</f>
        <v xml:space="preserve">€m </v>
      </c>
      <c r="E259" s="74">
        <f>2014</f>
        <v>2014</v>
      </c>
      <c r="F259" s="74" t="s">
        <v>148</v>
      </c>
      <c r="G259" s="74" t="s">
        <v>149</v>
      </c>
      <c r="H259" s="74" t="s">
        <v>150</v>
      </c>
      <c r="I259" s="74" t="s">
        <v>151</v>
      </c>
      <c r="J259" s="74">
        <f>2013</f>
        <v>2013</v>
      </c>
      <c r="K259" s="74" t="s">
        <v>152</v>
      </c>
      <c r="L259" s="74" t="s">
        <v>153</v>
      </c>
      <c r="M259" s="74" t="s">
        <v>154</v>
      </c>
      <c r="N259" s="74" t="s">
        <v>155</v>
      </c>
      <c r="P259" s="189">
        <f>2014</f>
        <v>2014</v>
      </c>
      <c r="Q259" s="189" t="s">
        <v>148</v>
      </c>
      <c r="R259" s="189" t="s">
        <v>149</v>
      </c>
      <c r="S259" s="189" t="s">
        <v>150</v>
      </c>
      <c r="T259" s="189" t="s">
        <v>151</v>
      </c>
    </row>
    <row r="260" spans="1:21" x14ac:dyDescent="0.25">
      <c r="D260" s="75" t="s">
        <v>195</v>
      </c>
    </row>
    <row r="261" spans="1:21" x14ac:dyDescent="0.25">
      <c r="A261" s="22" t="s">
        <v>99</v>
      </c>
      <c r="B261" s="104" t="s">
        <v>143</v>
      </c>
      <c r="C261" s="61" t="s">
        <v>64</v>
      </c>
      <c r="D261" s="75" t="s">
        <v>157</v>
      </c>
      <c r="E261" s="85">
        <v>2202000</v>
      </c>
      <c r="F261" s="85">
        <v>604000</v>
      </c>
      <c r="G261" s="85">
        <v>559000</v>
      </c>
      <c r="H261" s="85">
        <v>531000</v>
      </c>
      <c r="I261" s="85">
        <v>508000</v>
      </c>
      <c r="J261" s="81">
        <v>2184000</v>
      </c>
      <c r="K261" s="81">
        <v>526000</v>
      </c>
      <c r="L261" s="81">
        <v>551000</v>
      </c>
      <c r="M261" s="81">
        <v>552000</v>
      </c>
      <c r="N261" s="81">
        <v>555000</v>
      </c>
      <c r="P261" s="191">
        <f>'PF pro forma'!E261-'Histo-Pôles '!E261</f>
        <v>7.6108820280060172</v>
      </c>
      <c r="Q261" s="191">
        <f>'PF pro forma'!F261-'Histo-Pôles '!F261</f>
        <v>-90.767931878683157</v>
      </c>
      <c r="R261" s="191">
        <f>'PF pro forma'!G261-'Histo-Pôles '!G261</f>
        <v>380.68835490592755</v>
      </c>
      <c r="S261" s="191">
        <f>'PF pro forma'!H261-'Histo-Pôles '!H261</f>
        <v>-200.09109636594076</v>
      </c>
      <c r="T261" s="191">
        <f>'PF pro forma'!I261-'Histo-Pôles '!I261</f>
        <v>-82.218444633530453</v>
      </c>
    </row>
    <row r="262" spans="1:21" x14ac:dyDescent="0.25">
      <c r="A262" s="63" t="s">
        <v>95</v>
      </c>
      <c r="B262" s="104" t="s">
        <v>143</v>
      </c>
      <c r="C262" s="61" t="s">
        <v>64</v>
      </c>
      <c r="D262" s="66" t="s">
        <v>158</v>
      </c>
      <c r="E262" s="90">
        <v>-1424000</v>
      </c>
      <c r="F262" s="90">
        <v>-389000</v>
      </c>
      <c r="G262" s="90">
        <v>-353000</v>
      </c>
      <c r="H262" s="90">
        <v>-338000</v>
      </c>
      <c r="I262" s="90">
        <v>-344000</v>
      </c>
      <c r="J262" s="90">
        <v>-1369000</v>
      </c>
      <c r="K262" s="90">
        <v>-341000</v>
      </c>
      <c r="L262" s="90">
        <v>-344000</v>
      </c>
      <c r="M262" s="90">
        <v>-342000</v>
      </c>
      <c r="N262" s="90">
        <v>-342000</v>
      </c>
      <c r="P262" s="192">
        <f>'PF pro forma'!E262-'Histo-Pôles '!E262</f>
        <v>1.0188001473434269</v>
      </c>
      <c r="Q262" s="192">
        <f>'PF pro forma'!F262-'Histo-Pôles '!F262</f>
        <v>6079.772204614419</v>
      </c>
      <c r="R262" s="192">
        <f>'PF pro forma'!G262-'Histo-Pôles '!G262</f>
        <v>5086.9345104362001</v>
      </c>
      <c r="S262" s="192">
        <f>'PF pro forma'!H262-'Histo-Pôles '!H262</f>
        <v>5755.5321644343785</v>
      </c>
      <c r="T262" s="192">
        <f>'PF pro forma'!I262-'Histo-Pôles '!I262</f>
        <v>-16921.220079337771</v>
      </c>
    </row>
    <row r="263" spans="1:21" x14ac:dyDescent="0.25">
      <c r="A263" s="22" t="s">
        <v>100</v>
      </c>
      <c r="B263" s="104" t="s">
        <v>143</v>
      </c>
      <c r="C263" s="61" t="s">
        <v>64</v>
      </c>
      <c r="D263" s="75" t="s">
        <v>159</v>
      </c>
      <c r="E263" s="85">
        <v>778000</v>
      </c>
      <c r="F263" s="85">
        <v>215000</v>
      </c>
      <c r="G263" s="85">
        <v>206000</v>
      </c>
      <c r="H263" s="85">
        <v>193000</v>
      </c>
      <c r="I263" s="85">
        <v>164000</v>
      </c>
      <c r="J263" s="85">
        <v>815000</v>
      </c>
      <c r="K263" s="85">
        <v>185000</v>
      </c>
      <c r="L263" s="85">
        <v>207000</v>
      </c>
      <c r="M263" s="85">
        <v>210000</v>
      </c>
      <c r="N263" s="85">
        <v>213000</v>
      </c>
      <c r="P263" s="191">
        <f>'PF pro forma'!E263-'Histo-Pôles '!E263</f>
        <v>8.6296821753494442</v>
      </c>
      <c r="Q263" s="191">
        <f>'PF pro forma'!F263-'Histo-Pôles '!F263</f>
        <v>5989.0042727357359</v>
      </c>
      <c r="R263" s="191">
        <f>'PF pro forma'!G263-'Histo-Pôles '!G263</f>
        <v>5467.6228653421276</v>
      </c>
      <c r="S263" s="191">
        <f>'PF pro forma'!H263-'Histo-Pôles '!H263</f>
        <v>5555.4410680684377</v>
      </c>
      <c r="T263" s="191">
        <f>'PF pro forma'!I263-'Histo-Pôles '!I263</f>
        <v>-17003.438523971301</v>
      </c>
    </row>
    <row r="264" spans="1:21" x14ac:dyDescent="0.25">
      <c r="A264" s="22" t="s">
        <v>97</v>
      </c>
      <c r="B264" s="104" t="s">
        <v>143</v>
      </c>
      <c r="C264" s="61" t="s">
        <v>64</v>
      </c>
      <c r="D264" s="66" t="s">
        <v>160</v>
      </c>
      <c r="E264" s="90">
        <v>-50000</v>
      </c>
      <c r="F264" s="90">
        <v>-17000</v>
      </c>
      <c r="G264" s="90">
        <v>-6000</v>
      </c>
      <c r="H264" s="90">
        <v>-16000</v>
      </c>
      <c r="I264" s="90">
        <v>-11000</v>
      </c>
      <c r="J264" s="90">
        <v>-54000</v>
      </c>
      <c r="K264" s="90">
        <v>-16000</v>
      </c>
      <c r="L264" s="90">
        <v>0</v>
      </c>
      <c r="M264" s="90">
        <v>-12000</v>
      </c>
      <c r="N264" s="90">
        <v>-26000</v>
      </c>
      <c r="P264" s="192">
        <f>'PF pro forma'!E264-'Histo-Pôles '!E264</f>
        <v>46.198165957182937</v>
      </c>
      <c r="Q264" s="192">
        <f>'PF pro forma'!F264-'Histo-Pôles '!F264</f>
        <v>66.694912801467581</v>
      </c>
      <c r="R264" s="192">
        <f>'PF pro forma'!G264-'Histo-Pôles '!G264</f>
        <v>189.55003556934389</v>
      </c>
      <c r="S264" s="192">
        <f>'PF pro forma'!H264-'Histo-Pôles '!H264</f>
        <v>-19.844794111028023</v>
      </c>
      <c r="T264" s="192">
        <f>'PF pro forma'!I264-'Histo-Pôles '!I264</f>
        <v>-190.20198830261688</v>
      </c>
    </row>
    <row r="265" spans="1:21" x14ac:dyDescent="0.25">
      <c r="A265" s="22" t="s">
        <v>101</v>
      </c>
      <c r="B265" s="104" t="s">
        <v>143</v>
      </c>
      <c r="C265" s="61" t="s">
        <v>64</v>
      </c>
      <c r="D265" s="75" t="s">
        <v>161</v>
      </c>
      <c r="E265" s="85">
        <v>728000</v>
      </c>
      <c r="F265" s="85">
        <v>198000</v>
      </c>
      <c r="G265" s="85">
        <v>200000</v>
      </c>
      <c r="H265" s="85">
        <v>177000</v>
      </c>
      <c r="I265" s="85">
        <v>153000</v>
      </c>
      <c r="J265" s="85">
        <v>761000</v>
      </c>
      <c r="K265" s="85">
        <v>169000</v>
      </c>
      <c r="L265" s="85">
        <v>207000</v>
      </c>
      <c r="M265" s="85">
        <v>198000</v>
      </c>
      <c r="N265" s="85">
        <v>187000</v>
      </c>
      <c r="P265" s="191">
        <f>'PF pro forma'!E265-'Histo-Pôles '!E265</f>
        <v>54.827848132583313</v>
      </c>
      <c r="Q265" s="191">
        <f>'PF pro forma'!F265-'Histo-Pôles '!F265</f>
        <v>6055.6991855372034</v>
      </c>
      <c r="R265" s="191">
        <f>'PF pro forma'!G265-'Histo-Pôles '!G265</f>
        <v>5657.1729009114788</v>
      </c>
      <c r="S265" s="191">
        <f>'PF pro forma'!H265-'Histo-Pôles '!H265</f>
        <v>5535.5962739574024</v>
      </c>
      <c r="T265" s="191">
        <f>'PF pro forma'!I265-'Histo-Pôles '!I265</f>
        <v>-17193.640512273909</v>
      </c>
    </row>
    <row r="266" spans="1:21" x14ac:dyDescent="0.25">
      <c r="A266" s="137" t="s">
        <v>123</v>
      </c>
      <c r="B266" s="104" t="s">
        <v>143</v>
      </c>
      <c r="C266" s="57" t="s">
        <v>64</v>
      </c>
      <c r="D266" s="89" t="s">
        <v>169</v>
      </c>
      <c r="E266" s="90">
        <v>4000</v>
      </c>
      <c r="F266" s="90">
        <v>-1000</v>
      </c>
      <c r="G266" s="90">
        <v>1000</v>
      </c>
      <c r="H266" s="90">
        <v>1000</v>
      </c>
      <c r="I266" s="90">
        <v>3000</v>
      </c>
      <c r="J266" s="90">
        <v>6000</v>
      </c>
      <c r="K266" s="90">
        <v>1000</v>
      </c>
      <c r="L266" s="90">
        <v>1000</v>
      </c>
      <c r="M266" s="90">
        <v>1000</v>
      </c>
      <c r="N266" s="90">
        <v>3000</v>
      </c>
      <c r="P266" s="192">
        <f>'PF pro forma'!E266-'Histo-Pôles '!E266</f>
        <v>-7.8585688822263364</v>
      </c>
      <c r="Q266" s="192">
        <f>'PF pro forma'!F266-'Histo-Pôles '!F266</f>
        <v>27.422136169843725</v>
      </c>
      <c r="R266" s="192">
        <f>'PF pro forma'!G266-'Histo-Pôles '!G266</f>
        <v>-34.983854511711343</v>
      </c>
      <c r="S266" s="192">
        <f>'PF pro forma'!H266-'Histo-Pôles '!H266</f>
        <v>77.996958855920184</v>
      </c>
      <c r="T266" s="192">
        <f>'PF pro forma'!I266-'Histo-Pôles '!I266</f>
        <v>-78.293809396278903</v>
      </c>
    </row>
    <row r="267" spans="1:21" x14ac:dyDescent="0.25">
      <c r="A267" s="22" t="s">
        <v>92</v>
      </c>
      <c r="B267" s="104" t="s">
        <v>143</v>
      </c>
      <c r="C267" s="61" t="s">
        <v>64</v>
      </c>
      <c r="D267" s="75" t="s">
        <v>164</v>
      </c>
      <c r="E267" s="85">
        <v>732000</v>
      </c>
      <c r="F267" s="85">
        <v>197000</v>
      </c>
      <c r="G267" s="85">
        <v>201000</v>
      </c>
      <c r="H267" s="85">
        <v>178000</v>
      </c>
      <c r="I267" s="85">
        <v>156000</v>
      </c>
      <c r="J267" s="85">
        <v>767000</v>
      </c>
      <c r="K267" s="85">
        <v>170000</v>
      </c>
      <c r="L267" s="85">
        <v>208000</v>
      </c>
      <c r="M267" s="85">
        <v>199000</v>
      </c>
      <c r="N267" s="85">
        <v>190000</v>
      </c>
      <c r="P267" s="191">
        <f>'PF pro forma'!E267-'Histo-Pôles '!E267</f>
        <v>46.969279250362888</v>
      </c>
      <c r="Q267" s="191">
        <f>'PF pro forma'!F267-'Histo-Pôles '!F267</f>
        <v>6083.1213217070326</v>
      </c>
      <c r="R267" s="191">
        <f>'PF pro forma'!G267-'Histo-Pôles '!G267</f>
        <v>5622.1890463997552</v>
      </c>
      <c r="S267" s="191">
        <f>'PF pro forma'!H267-'Histo-Pôles '!H267</f>
        <v>5613.5932328133204</v>
      </c>
      <c r="T267" s="191">
        <f>'PF pro forma'!I267-'Histo-Pôles '!I267</f>
        <v>-17271.934321670182</v>
      </c>
    </row>
    <row r="268" spans="1:21" s="9" customFormat="1" ht="6" customHeight="1" x14ac:dyDescent="0.25">
      <c r="B268" s="105"/>
      <c r="C268" s="6"/>
      <c r="D268" s="15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P268" s="193">
        <f>'PF pro forma'!E268-'Histo-Pôles '!E268</f>
        <v>0</v>
      </c>
      <c r="Q268" s="193">
        <f>'PF pro forma'!F268-'Histo-Pôles '!F268</f>
        <v>0</v>
      </c>
      <c r="R268" s="193">
        <f>'PF pro forma'!G268-'Histo-Pôles '!G268</f>
        <v>0</v>
      </c>
      <c r="S268" s="193">
        <f>'PF pro forma'!H268-'Histo-Pôles '!H268</f>
        <v>0</v>
      </c>
      <c r="T268" s="193">
        <f>'PF pro forma'!I268-'Histo-Pôles '!I268</f>
        <v>0</v>
      </c>
    </row>
    <row r="269" spans="1:21" x14ac:dyDescent="0.25">
      <c r="A269" s="3"/>
      <c r="B269" s="107"/>
      <c r="C269" s="60" t="s">
        <v>64</v>
      </c>
      <c r="D269" s="89" t="str">
        <f>"Allocated Equity (€bn, year to date) "</f>
        <v xml:space="preserve">Allocated Equity (€bn, year to date) </v>
      </c>
      <c r="E269" s="113" t="e">
        <f>#REF!</f>
        <v>#REF!</v>
      </c>
      <c r="F269" s="113" t="e">
        <f>#REF!</f>
        <v>#REF!</v>
      </c>
      <c r="G269" s="82" t="e">
        <f>#REF!</f>
        <v>#REF!</v>
      </c>
      <c r="H269" s="82" t="e">
        <f>#REF!</f>
        <v>#REF!</v>
      </c>
      <c r="I269" s="82" t="e">
        <f>#REF!</f>
        <v>#REF!</v>
      </c>
      <c r="J269" s="82" t="e">
        <f>#REF!</f>
        <v>#REF!</v>
      </c>
      <c r="K269" s="82" t="e">
        <f>#REF!</f>
        <v>#REF!</v>
      </c>
      <c r="L269" s="82" t="e">
        <f>#REF!</f>
        <v>#REF!</v>
      </c>
      <c r="M269" s="82" t="e">
        <f>#REF!</f>
        <v>#REF!</v>
      </c>
      <c r="N269" s="113" t="e">
        <f>#REF!</f>
        <v>#REF!</v>
      </c>
      <c r="P269" s="194" t="e">
        <f>'PF pro forma'!E269-'Histo-Pôles '!E269</f>
        <v>#REF!</v>
      </c>
      <c r="Q269" s="194" t="e">
        <f>'PF pro forma'!F269-'Histo-Pôles '!F269</f>
        <v>#REF!</v>
      </c>
      <c r="R269" s="195" t="e">
        <f>'PF pro forma'!G269-'Histo-Pôles '!G269</f>
        <v>#REF!</v>
      </c>
      <c r="S269" s="195" t="e">
        <f>'PF pro forma'!H269-'Histo-Pôles '!H269</f>
        <v>#REF!</v>
      </c>
      <c r="T269" s="195" t="e">
        <f>'PF pro forma'!I269-'Histo-Pôles '!I269</f>
        <v>#REF!</v>
      </c>
    </row>
    <row r="270" spans="1:21" x14ac:dyDescent="0.25">
      <c r="C270" s="6"/>
      <c r="D270" s="7"/>
    </row>
    <row r="271" spans="1:21" s="126" customFormat="1" x14ac:dyDescent="0.25">
      <c r="B271" s="102"/>
      <c r="C271" s="9"/>
      <c r="D271" s="144" t="str">
        <f>"€m "</f>
        <v xml:space="preserve">€m </v>
      </c>
      <c r="E271" s="74">
        <f>2014</f>
        <v>2014</v>
      </c>
      <c r="F271" s="74" t="s">
        <v>148</v>
      </c>
      <c r="G271" s="74" t="s">
        <v>149</v>
      </c>
      <c r="H271" s="74" t="s">
        <v>150</v>
      </c>
      <c r="I271" s="74" t="s">
        <v>151</v>
      </c>
      <c r="J271" s="74">
        <f>2013</f>
        <v>2013</v>
      </c>
      <c r="K271" s="74" t="s">
        <v>152</v>
      </c>
      <c r="L271" s="74" t="s">
        <v>153</v>
      </c>
      <c r="M271" s="74" t="s">
        <v>154</v>
      </c>
      <c r="N271" s="74" t="s">
        <v>155</v>
      </c>
      <c r="P271" s="189">
        <f>2014</f>
        <v>2014</v>
      </c>
      <c r="Q271" s="189" t="s">
        <v>148</v>
      </c>
      <c r="R271" s="189" t="s">
        <v>149</v>
      </c>
      <c r="S271" s="189" t="s">
        <v>150</v>
      </c>
      <c r="T271" s="189" t="s">
        <v>151</v>
      </c>
    </row>
    <row r="272" spans="1:21" x14ac:dyDescent="0.25">
      <c r="D272" s="66" t="s">
        <v>197</v>
      </c>
    </row>
    <row r="273" spans="1:20" x14ac:dyDescent="0.25">
      <c r="A273" s="22" t="s">
        <v>99</v>
      </c>
      <c r="B273" s="104" t="s">
        <v>210</v>
      </c>
      <c r="C273" s="61" t="s">
        <v>18</v>
      </c>
      <c r="D273" s="75" t="s">
        <v>157</v>
      </c>
      <c r="E273" s="85">
        <v>2180000</v>
      </c>
      <c r="F273" s="85">
        <v>568000</v>
      </c>
      <c r="G273" s="85">
        <v>541000</v>
      </c>
      <c r="H273" s="85">
        <v>538000</v>
      </c>
      <c r="I273" s="85">
        <v>533000</v>
      </c>
      <c r="J273" s="81">
        <v>2136000</v>
      </c>
      <c r="K273" s="81">
        <v>571000</v>
      </c>
      <c r="L273" s="81">
        <v>517000</v>
      </c>
      <c r="M273" s="81">
        <v>510000</v>
      </c>
      <c r="N273" s="81">
        <v>538000</v>
      </c>
      <c r="P273" s="191">
        <f>'PF pro forma'!E273-'Histo-Pôles '!E273</f>
        <v>-70.015914955642074</v>
      </c>
      <c r="Q273" s="191">
        <f>'PF pro forma'!F273-'Histo-Pôles '!F273</f>
        <v>8998.8982890141197</v>
      </c>
      <c r="R273" s="191">
        <f>'PF pro forma'!G273-'Histo-Pôles '!G273</f>
        <v>-2821.5577943712706</v>
      </c>
      <c r="S273" s="191">
        <f>'PF pro forma'!H273-'Histo-Pôles '!H273</f>
        <v>-2875.667629316682</v>
      </c>
      <c r="T273" s="191">
        <f>'PF pro forma'!I273-'Histo-Pôles '!I273</f>
        <v>-3371.6887802816927</v>
      </c>
    </row>
    <row r="274" spans="1:20" x14ac:dyDescent="0.25">
      <c r="A274" s="63" t="s">
        <v>95</v>
      </c>
      <c r="B274" s="104" t="s">
        <v>210</v>
      </c>
      <c r="C274" s="61" t="s">
        <v>18</v>
      </c>
      <c r="D274" s="66" t="s">
        <v>158</v>
      </c>
      <c r="E274" s="90">
        <v>-1079000</v>
      </c>
      <c r="F274" s="90">
        <v>-289000</v>
      </c>
      <c r="G274" s="90">
        <v>-270000</v>
      </c>
      <c r="H274" s="90">
        <v>-267000</v>
      </c>
      <c r="I274" s="90">
        <v>-253000</v>
      </c>
      <c r="J274" s="90">
        <v>-1076000</v>
      </c>
      <c r="K274" s="90">
        <v>-307000</v>
      </c>
      <c r="L274" s="90">
        <v>-257000</v>
      </c>
      <c r="M274" s="90">
        <v>-255000</v>
      </c>
      <c r="N274" s="90">
        <v>-257000</v>
      </c>
      <c r="P274" s="192">
        <f>'PF pro forma'!E274-'Histo-Pôles '!E274</f>
        <v>-1993.5732945748605</v>
      </c>
      <c r="Q274" s="192">
        <f>'PF pro forma'!F274-'Histo-Pôles '!F274</f>
        <v>10383.596145394724</v>
      </c>
      <c r="R274" s="192">
        <f>'PF pro forma'!G274-'Histo-Pôles '!G274</f>
        <v>7123.4230439534294</v>
      </c>
      <c r="S274" s="192">
        <f>'PF pro forma'!H274-'Histo-Pôles '!H274</f>
        <v>14042.669311887876</v>
      </c>
      <c r="T274" s="192">
        <f>'PF pro forma'!I274-'Histo-Pôles '!I274</f>
        <v>-33543.261795810773</v>
      </c>
    </row>
    <row r="275" spans="1:20" x14ac:dyDescent="0.25">
      <c r="A275" s="22" t="s">
        <v>100</v>
      </c>
      <c r="B275" s="104" t="s">
        <v>210</v>
      </c>
      <c r="C275" s="61" t="s">
        <v>18</v>
      </c>
      <c r="D275" s="75" t="s">
        <v>159</v>
      </c>
      <c r="E275" s="85">
        <v>1101000</v>
      </c>
      <c r="F275" s="85">
        <v>279000</v>
      </c>
      <c r="G275" s="85">
        <v>271000</v>
      </c>
      <c r="H275" s="85">
        <v>271000</v>
      </c>
      <c r="I275" s="85">
        <v>280000</v>
      </c>
      <c r="J275" s="85">
        <v>1060000</v>
      </c>
      <c r="K275" s="85">
        <v>264000</v>
      </c>
      <c r="L275" s="85">
        <v>260000</v>
      </c>
      <c r="M275" s="85">
        <v>255000</v>
      </c>
      <c r="N275" s="85">
        <v>281000</v>
      </c>
      <c r="P275" s="191">
        <f>'PF pro forma'!E275-'Histo-Pôles '!E275</f>
        <v>-2063.5892095305026</v>
      </c>
      <c r="Q275" s="191">
        <f>'PF pro forma'!F275-'Histo-Pôles '!F275</f>
        <v>19382.494434408844</v>
      </c>
      <c r="R275" s="191">
        <f>'PF pro forma'!G275-'Histo-Pôles '!G275</f>
        <v>4301.8652495821589</v>
      </c>
      <c r="S275" s="191">
        <f>'PF pro forma'!H275-'Histo-Pôles '!H275</f>
        <v>11167.001682571194</v>
      </c>
      <c r="T275" s="191">
        <f>'PF pro forma'!I275-'Histo-Pôles '!I275</f>
        <v>-36914.950576092466</v>
      </c>
    </row>
    <row r="276" spans="1:20" x14ac:dyDescent="0.25">
      <c r="A276" s="63" t="s">
        <v>97</v>
      </c>
      <c r="B276" s="104" t="s">
        <v>210</v>
      </c>
      <c r="C276" s="57" t="s">
        <v>18</v>
      </c>
      <c r="D276" s="89" t="s">
        <v>160</v>
      </c>
      <c r="E276" s="90">
        <v>-6000</v>
      </c>
      <c r="F276" s="90">
        <v>1000</v>
      </c>
      <c r="G276" s="90">
        <v>-4000</v>
      </c>
      <c r="H276" s="90">
        <v>0</v>
      </c>
      <c r="I276" s="90">
        <v>-3000</v>
      </c>
      <c r="J276" s="90">
        <v>2000</v>
      </c>
      <c r="K276" s="90">
        <v>5000</v>
      </c>
      <c r="L276" s="90">
        <v>1000</v>
      </c>
      <c r="M276" s="90">
        <v>0</v>
      </c>
      <c r="N276" s="90">
        <v>-4000</v>
      </c>
      <c r="P276" s="192">
        <f>'PF pro forma'!E276-'Histo-Pôles '!E276</f>
        <v>-196.09137286874011</v>
      </c>
      <c r="Q276" s="192">
        <f>'PF pro forma'!F276-'Histo-Pôles '!F276</f>
        <v>-641.37377080182659</v>
      </c>
      <c r="R276" s="192">
        <f>'PF pro forma'!G276-'Histo-Pôles '!G276</f>
        <v>903.35297638346674</v>
      </c>
      <c r="S276" s="192">
        <f>'PF pro forma'!H276-'Histo-Pôles '!H276</f>
        <v>-953.79588717221225</v>
      </c>
      <c r="T276" s="192">
        <f>'PF pro forma'!I276-'Histo-Pôles '!I276</f>
        <v>495.72530872183097</v>
      </c>
    </row>
    <row r="277" spans="1:20" x14ac:dyDescent="0.25">
      <c r="A277" s="22" t="s">
        <v>101</v>
      </c>
      <c r="B277" s="104" t="s">
        <v>210</v>
      </c>
      <c r="C277" s="61" t="s">
        <v>18</v>
      </c>
      <c r="D277" s="75" t="s">
        <v>161</v>
      </c>
      <c r="E277" s="85">
        <v>1095000</v>
      </c>
      <c r="F277" s="85">
        <v>280000</v>
      </c>
      <c r="G277" s="85">
        <v>267000</v>
      </c>
      <c r="H277" s="85">
        <v>271000</v>
      </c>
      <c r="I277" s="85">
        <v>277000</v>
      </c>
      <c r="J277" s="85">
        <v>1062000</v>
      </c>
      <c r="K277" s="85">
        <v>269000</v>
      </c>
      <c r="L277" s="85">
        <v>261000</v>
      </c>
      <c r="M277" s="85">
        <v>255000</v>
      </c>
      <c r="N277" s="85">
        <v>277000</v>
      </c>
      <c r="P277" s="191">
        <f>'PF pro forma'!E277-'Histo-Pôles '!E277</f>
        <v>-2259.6805823992472</v>
      </c>
      <c r="Q277" s="191">
        <f>'PF pro forma'!F277-'Histo-Pôles '!F277</f>
        <v>18741.120663607027</v>
      </c>
      <c r="R277" s="191">
        <f>'PF pro forma'!G277-'Histo-Pôles '!G277</f>
        <v>5205.2182259656256</v>
      </c>
      <c r="S277" s="191">
        <f>'PF pro forma'!H277-'Histo-Pôles '!H277</f>
        <v>10213.205795398972</v>
      </c>
      <c r="T277" s="191">
        <f>'PF pro forma'!I277-'Histo-Pôles '!I277</f>
        <v>-36419.225267370639</v>
      </c>
    </row>
    <row r="278" spans="1:20" x14ac:dyDescent="0.25">
      <c r="A278" s="136" t="s">
        <v>103</v>
      </c>
      <c r="B278" s="104" t="s">
        <v>210</v>
      </c>
      <c r="C278" s="57" t="s">
        <v>18</v>
      </c>
      <c r="D278" s="89" t="s">
        <v>172</v>
      </c>
      <c r="E278" s="90">
        <v>124000</v>
      </c>
      <c r="F278" s="90">
        <v>17000</v>
      </c>
      <c r="G278" s="90">
        <v>38000</v>
      </c>
      <c r="H278" s="90">
        <v>32000</v>
      </c>
      <c r="I278" s="90">
        <v>37000</v>
      </c>
      <c r="J278" s="90">
        <v>96000</v>
      </c>
      <c r="K278" s="90">
        <v>11000</v>
      </c>
      <c r="L278" s="90">
        <v>28000</v>
      </c>
      <c r="M278" s="90">
        <v>29000</v>
      </c>
      <c r="N278" s="90">
        <v>28000</v>
      </c>
      <c r="P278" s="192">
        <f>'PF pro forma'!E278-'Histo-Pôles '!E278</f>
        <v>-165.05873608970433</v>
      </c>
      <c r="Q278" s="192">
        <f>'PF pro forma'!F278-'Histo-Pôles '!F278</f>
        <v>-46.628619837021688</v>
      </c>
      <c r="R278" s="192">
        <f>'PF pro forma'!G278-'Histo-Pôles '!G278</f>
        <v>-644.31430552892562</v>
      </c>
      <c r="S278" s="192">
        <f>'PF pro forma'!H278-'Histo-Pôles '!H278</f>
        <v>231.70438482472673</v>
      </c>
      <c r="T278" s="192">
        <f>'PF pro forma'!I278-'Histo-Pôles '!I278</f>
        <v>294.17980445153808</v>
      </c>
    </row>
    <row r="279" spans="1:20" x14ac:dyDescent="0.25">
      <c r="A279" s="22" t="s">
        <v>104</v>
      </c>
      <c r="B279" s="104" t="s">
        <v>210</v>
      </c>
      <c r="C279" s="61" t="s">
        <v>18</v>
      </c>
      <c r="D279" s="66" t="s">
        <v>163</v>
      </c>
      <c r="E279" s="90">
        <v>-3000</v>
      </c>
      <c r="F279" s="90">
        <v>0</v>
      </c>
      <c r="G279" s="90">
        <v>-1000</v>
      </c>
      <c r="H279" s="90">
        <v>0</v>
      </c>
      <c r="I279" s="90">
        <v>-2000</v>
      </c>
      <c r="J279" s="90">
        <v>3000</v>
      </c>
      <c r="K279" s="90">
        <v>-3000</v>
      </c>
      <c r="L279" s="90">
        <v>0</v>
      </c>
      <c r="M279" s="90">
        <v>2000</v>
      </c>
      <c r="N279" s="90">
        <v>4000</v>
      </c>
      <c r="P279" s="192">
        <f>'PF pro forma'!E279-'Histo-Pôles '!E279</f>
        <v>291.32641643618172</v>
      </c>
      <c r="Q279" s="192">
        <f>'PF pro forma'!F279-'Histo-Pôles '!F279</f>
        <v>249.10129401285099</v>
      </c>
      <c r="R279" s="192">
        <f>'PF pro forma'!G279-'Histo-Pôles '!G279</f>
        <v>114.11968370411068</v>
      </c>
      <c r="S279" s="192">
        <f>'PF pro forma'!H279-'Histo-Pôles '!H279</f>
        <v>7.1984049137577486</v>
      </c>
      <c r="T279" s="192">
        <f>'PF pro forma'!I279-'Histo-Pôles '!I279</f>
        <v>-79.092966194537439</v>
      </c>
    </row>
    <row r="280" spans="1:20" x14ac:dyDescent="0.25">
      <c r="A280" s="22" t="s">
        <v>92</v>
      </c>
      <c r="B280" s="104" t="s">
        <v>210</v>
      </c>
      <c r="C280" s="61" t="s">
        <v>18</v>
      </c>
      <c r="D280" s="75" t="s">
        <v>164</v>
      </c>
      <c r="E280" s="85">
        <v>1216000</v>
      </c>
      <c r="F280" s="85">
        <v>297000</v>
      </c>
      <c r="G280" s="85">
        <v>304000</v>
      </c>
      <c r="H280" s="85">
        <v>303000</v>
      </c>
      <c r="I280" s="85">
        <v>312000</v>
      </c>
      <c r="J280" s="85">
        <v>1161000</v>
      </c>
      <c r="K280" s="85">
        <v>277000</v>
      </c>
      <c r="L280" s="85">
        <v>289000</v>
      </c>
      <c r="M280" s="85">
        <v>286000</v>
      </c>
      <c r="N280" s="85">
        <v>309000</v>
      </c>
      <c r="P280" s="191">
        <f>'PF pro forma'!E280-'Histo-Pôles '!E280</f>
        <v>-2133.4129020527471</v>
      </c>
      <c r="Q280" s="191">
        <f>'PF pro forma'!F280-'Histo-Pôles '!F280</f>
        <v>18943.593337782833</v>
      </c>
      <c r="R280" s="191">
        <f>'PF pro forma'!G280-'Histo-Pôles '!G280</f>
        <v>4675.0236041407916</v>
      </c>
      <c r="S280" s="191">
        <f>'PF pro forma'!H280-'Histo-Pôles '!H280</f>
        <v>10452.108585137466</v>
      </c>
      <c r="T280" s="191">
        <f>'PF pro forma'!I280-'Histo-Pôles '!I280</f>
        <v>-36204.138429113664</v>
      </c>
    </row>
    <row r="281" spans="1:20" s="9" customFormat="1" ht="6" customHeight="1" x14ac:dyDescent="0.25">
      <c r="B281" s="105"/>
      <c r="C281" s="6"/>
      <c r="D281" s="1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P281" s="193">
        <f>'PF pro forma'!E281-'Histo-Pôles '!E281</f>
        <v>0</v>
      </c>
      <c r="Q281" s="193">
        <f>'PF pro forma'!F281-'Histo-Pôles '!F281</f>
        <v>0</v>
      </c>
      <c r="R281" s="193">
        <f>'PF pro forma'!G281-'Histo-Pôles '!G281</f>
        <v>0</v>
      </c>
      <c r="S281" s="193">
        <f>'PF pro forma'!H281-'Histo-Pôles '!H281</f>
        <v>0</v>
      </c>
      <c r="T281" s="193">
        <f>'PF pro forma'!I281-'Histo-Pôles '!I281</f>
        <v>0</v>
      </c>
    </row>
    <row r="282" spans="1:20" x14ac:dyDescent="0.25">
      <c r="A282" s="22"/>
      <c r="B282" s="104"/>
      <c r="C282" s="58" t="s">
        <v>18</v>
      </c>
      <c r="D282" s="89" t="str">
        <f>"Allocated Equity (€bn, year to date) "</f>
        <v xml:space="preserve">Allocated Equity (€bn, year to date) </v>
      </c>
      <c r="E282" s="113" t="e">
        <f>#REF!</f>
        <v>#REF!</v>
      </c>
      <c r="F282" s="113" t="e">
        <f>#REF!</f>
        <v>#REF!</v>
      </c>
      <c r="G282" s="82" t="e">
        <f>#REF!</f>
        <v>#REF!</v>
      </c>
      <c r="H282" s="82" t="e">
        <f>#REF!</f>
        <v>#REF!</v>
      </c>
      <c r="I282" s="82" t="e">
        <f>#REF!</f>
        <v>#REF!</v>
      </c>
      <c r="J282" s="82" t="e">
        <f>#REF!</f>
        <v>#REF!</v>
      </c>
      <c r="K282" s="82" t="e">
        <f>#REF!</f>
        <v>#REF!</v>
      </c>
      <c r="L282" s="82" t="e">
        <f>#REF!</f>
        <v>#REF!</v>
      </c>
      <c r="M282" s="82" t="e">
        <f>#REF!</f>
        <v>#REF!</v>
      </c>
      <c r="N282" s="113" t="e">
        <f>#REF!</f>
        <v>#REF!</v>
      </c>
      <c r="P282" s="194" t="e">
        <f>'PF pro forma'!E282-'Histo-Pôles '!E282</f>
        <v>#REF!</v>
      </c>
      <c r="Q282" s="194" t="e">
        <f>'PF pro forma'!F282-'Histo-Pôles '!F282</f>
        <v>#REF!</v>
      </c>
      <c r="R282" s="195" t="e">
        <f>'PF pro forma'!G282-'Histo-Pôles '!G282</f>
        <v>#REF!</v>
      </c>
      <c r="S282" s="195" t="e">
        <f>'PF pro forma'!H282-'Histo-Pôles '!H282</f>
        <v>#REF!</v>
      </c>
      <c r="T282" s="195" t="e">
        <f>'PF pro forma'!I282-'Histo-Pôles '!I282</f>
        <v>#REF!</v>
      </c>
    </row>
    <row r="283" spans="1:20" x14ac:dyDescent="0.25">
      <c r="C283" s="6"/>
      <c r="D283" s="7"/>
    </row>
    <row r="284" spans="1:20" s="126" customFormat="1" x14ac:dyDescent="0.25">
      <c r="B284" s="102"/>
      <c r="C284" s="9"/>
      <c r="D284" s="144" t="str">
        <f>"€m "</f>
        <v xml:space="preserve">€m </v>
      </c>
      <c r="E284" s="74">
        <f>2014</f>
        <v>2014</v>
      </c>
      <c r="F284" s="74" t="s">
        <v>148</v>
      </c>
      <c r="G284" s="74" t="s">
        <v>149</v>
      </c>
      <c r="H284" s="74" t="s">
        <v>150</v>
      </c>
      <c r="I284" s="74" t="s">
        <v>151</v>
      </c>
      <c r="J284" s="74">
        <f>2013</f>
        <v>2013</v>
      </c>
      <c r="K284" s="74" t="s">
        <v>152</v>
      </c>
      <c r="L284" s="74" t="s">
        <v>153</v>
      </c>
      <c r="M284" s="74" t="s">
        <v>154</v>
      </c>
      <c r="N284" s="74" t="s">
        <v>155</v>
      </c>
      <c r="P284" s="189">
        <f>2014</f>
        <v>2014</v>
      </c>
      <c r="Q284" s="189" t="s">
        <v>148</v>
      </c>
      <c r="R284" s="189" t="s">
        <v>149</v>
      </c>
      <c r="S284" s="189" t="s">
        <v>150</v>
      </c>
      <c r="T284" s="189" t="s">
        <v>151</v>
      </c>
    </row>
    <row r="285" spans="1:20" x14ac:dyDescent="0.25">
      <c r="D285" s="66" t="s">
        <v>196</v>
      </c>
    </row>
    <row r="286" spans="1:20" x14ac:dyDescent="0.25">
      <c r="A286" s="22" t="s">
        <v>99</v>
      </c>
      <c r="B286" s="104" t="s">
        <v>209</v>
      </c>
      <c r="C286" s="61" t="s">
        <v>17</v>
      </c>
      <c r="D286" s="75" t="s">
        <v>157</v>
      </c>
      <c r="E286" s="85">
        <v>2805000</v>
      </c>
      <c r="F286" s="85">
        <v>716000</v>
      </c>
      <c r="G286" s="85">
        <v>700000</v>
      </c>
      <c r="H286" s="85">
        <v>710000</v>
      </c>
      <c r="I286" s="85">
        <v>679000</v>
      </c>
      <c r="J286" s="81">
        <v>2780000</v>
      </c>
      <c r="K286" s="81">
        <v>723000</v>
      </c>
      <c r="L286" s="81">
        <v>665000</v>
      </c>
      <c r="M286" s="81">
        <v>696000</v>
      </c>
      <c r="N286" s="81">
        <v>696000</v>
      </c>
      <c r="P286" s="191">
        <f>'PF pro forma'!E286-'Histo-Pôles '!E286</f>
        <v>7410.8013698547147</v>
      </c>
      <c r="Q286" s="191">
        <f>'PF pro forma'!F286-'Histo-Pôles '!F286</f>
        <v>-3257.4803082488943</v>
      </c>
      <c r="R286" s="191">
        <f>'PF pro forma'!G286-'Histo-Pôles '!G286</f>
        <v>-13847.431507879635</v>
      </c>
      <c r="S286" s="191">
        <f>'PF pro forma'!H286-'Histo-Pôles '!H286</f>
        <v>16056.408754715696</v>
      </c>
      <c r="T286" s="191">
        <f>'PF pro forma'!I286-'Histo-Pôles '!I286</f>
        <v>8459.3044312677812</v>
      </c>
    </row>
    <row r="287" spans="1:20" x14ac:dyDescent="0.25">
      <c r="A287" s="63" t="s">
        <v>95</v>
      </c>
      <c r="B287" s="104" t="s">
        <v>209</v>
      </c>
      <c r="C287" s="61" t="s">
        <v>17</v>
      </c>
      <c r="D287" s="66" t="s">
        <v>158</v>
      </c>
      <c r="E287" s="90">
        <v>-2171000</v>
      </c>
      <c r="F287" s="90">
        <v>-575000</v>
      </c>
      <c r="G287" s="90">
        <v>-549000</v>
      </c>
      <c r="H287" s="90">
        <v>-529000</v>
      </c>
      <c r="I287" s="90">
        <v>-518000</v>
      </c>
      <c r="J287" s="90">
        <v>-2119000</v>
      </c>
      <c r="K287" s="90">
        <v>-563000</v>
      </c>
      <c r="L287" s="90">
        <v>-525000</v>
      </c>
      <c r="M287" s="90">
        <v>-518000</v>
      </c>
      <c r="N287" s="90">
        <v>-513000</v>
      </c>
      <c r="P287" s="192">
        <f>'PF pro forma'!E287-'Histo-Pôles '!E287</f>
        <v>-2806.7903018761426</v>
      </c>
      <c r="Q287" s="192">
        <f>'PF pro forma'!F287-'Histo-Pôles '!F287</f>
        <v>3607.8305311268196</v>
      </c>
      <c r="R287" s="192">
        <f>'PF pro forma'!G287-'Histo-Pôles '!G287</f>
        <v>7942.8841256604064</v>
      </c>
      <c r="S287" s="192">
        <f>'PF pro forma'!H287-'Histo-Pôles '!H287</f>
        <v>-316.06773433147464</v>
      </c>
      <c r="T287" s="192">
        <f>'PF pro forma'!I287-'Histo-Pôles '!I287</f>
        <v>-14041.437224331545</v>
      </c>
    </row>
    <row r="288" spans="1:20" x14ac:dyDescent="0.25">
      <c r="A288" s="22" t="s">
        <v>100</v>
      </c>
      <c r="B288" s="104" t="s">
        <v>209</v>
      </c>
      <c r="C288" s="61" t="s">
        <v>17</v>
      </c>
      <c r="D288" s="75" t="s">
        <v>159</v>
      </c>
      <c r="E288" s="85">
        <v>634000</v>
      </c>
      <c r="F288" s="85">
        <v>141000</v>
      </c>
      <c r="G288" s="85">
        <v>151000</v>
      </c>
      <c r="H288" s="85">
        <v>181000</v>
      </c>
      <c r="I288" s="85">
        <v>161000</v>
      </c>
      <c r="J288" s="85">
        <v>661000</v>
      </c>
      <c r="K288" s="85">
        <v>160000</v>
      </c>
      <c r="L288" s="85">
        <v>140000</v>
      </c>
      <c r="M288" s="85">
        <v>178000</v>
      </c>
      <c r="N288" s="85">
        <v>183000</v>
      </c>
      <c r="P288" s="191">
        <f>'PF pro forma'!E288-'Histo-Pôles '!E288</f>
        <v>4604.0110679785721</v>
      </c>
      <c r="Q288" s="191">
        <f>'PF pro forma'!F288-'Histo-Pôles '!F288</f>
        <v>350.35022287792526</v>
      </c>
      <c r="R288" s="191">
        <f>'PF pro forma'!G288-'Histo-Pôles '!G288</f>
        <v>-5904.5473822192289</v>
      </c>
      <c r="S288" s="191">
        <f>'PF pro forma'!H288-'Histo-Pôles '!H288</f>
        <v>15740.341020384221</v>
      </c>
      <c r="T288" s="191">
        <f>'PF pro forma'!I288-'Histo-Pôles '!I288</f>
        <v>-5582.1327930637635</v>
      </c>
    </row>
    <row r="289" spans="1:20" x14ac:dyDescent="0.25">
      <c r="A289" s="63" t="s">
        <v>97</v>
      </c>
      <c r="B289" s="104" t="s">
        <v>209</v>
      </c>
      <c r="C289" s="57" t="s">
        <v>17</v>
      </c>
      <c r="D289" s="89" t="s">
        <v>160</v>
      </c>
      <c r="E289" s="90">
        <v>-3000</v>
      </c>
      <c r="F289" s="90">
        <v>4000</v>
      </c>
      <c r="G289" s="90">
        <v>0</v>
      </c>
      <c r="H289" s="90">
        <v>-4000</v>
      </c>
      <c r="I289" s="90">
        <v>-3000</v>
      </c>
      <c r="J289" s="90">
        <v>-14000</v>
      </c>
      <c r="K289" s="90">
        <v>3000</v>
      </c>
      <c r="L289" s="90">
        <v>0</v>
      </c>
      <c r="M289" s="90">
        <v>-14000</v>
      </c>
      <c r="N289" s="90">
        <v>-3000</v>
      </c>
      <c r="P289" s="192">
        <f>'PF pro forma'!E289-'Histo-Pôles '!E289</f>
        <v>660.13261296694009</v>
      </c>
      <c r="Q289" s="192">
        <f>'PF pro forma'!F289-'Histo-Pôles '!F289</f>
        <v>1024.3701813029766</v>
      </c>
      <c r="R289" s="192">
        <f>'PF pro forma'!G289-'Histo-Pôles '!G289</f>
        <v>-749.56704439779912</v>
      </c>
      <c r="S289" s="192">
        <f>'PF pro forma'!H289-'Histo-Pôles '!H289</f>
        <v>304.67598758275608</v>
      </c>
      <c r="T289" s="192">
        <f>'PF pro forma'!I289-'Histo-Pôles '!I289</f>
        <v>80.653488479007592</v>
      </c>
    </row>
    <row r="290" spans="1:20" x14ac:dyDescent="0.25">
      <c r="A290" s="22" t="s">
        <v>101</v>
      </c>
      <c r="B290" s="104" t="s">
        <v>209</v>
      </c>
      <c r="C290" s="61" t="s">
        <v>17</v>
      </c>
      <c r="D290" s="75" t="s">
        <v>161</v>
      </c>
      <c r="E290" s="85">
        <v>631000</v>
      </c>
      <c r="F290" s="85">
        <v>145000</v>
      </c>
      <c r="G290" s="85">
        <v>151000</v>
      </c>
      <c r="H290" s="85">
        <v>177000</v>
      </c>
      <c r="I290" s="85">
        <v>158000</v>
      </c>
      <c r="J290" s="85">
        <v>647000</v>
      </c>
      <c r="K290" s="85">
        <v>163000</v>
      </c>
      <c r="L290" s="85">
        <v>140000</v>
      </c>
      <c r="M290" s="85">
        <v>164000</v>
      </c>
      <c r="N290" s="85">
        <v>180000</v>
      </c>
      <c r="P290" s="191">
        <f>'PF pro forma'!E290-'Histo-Pôles '!E290</f>
        <v>5264.1436809455045</v>
      </c>
      <c r="Q290" s="191">
        <f>'PF pro forma'!F290-'Histo-Pôles '!F290</f>
        <v>1374.7204041809018</v>
      </c>
      <c r="R290" s="191">
        <f>'PF pro forma'!G290-'Histo-Pôles '!G290</f>
        <v>-6654.1144266170159</v>
      </c>
      <c r="S290" s="191">
        <f>'PF pro forma'!H290-'Histo-Pôles '!H290</f>
        <v>16045.017007966992</v>
      </c>
      <c r="T290" s="191">
        <f>'PF pro forma'!I290-'Histo-Pôles '!I290</f>
        <v>-5501.4793045847618</v>
      </c>
    </row>
    <row r="291" spans="1:20" x14ac:dyDescent="0.25">
      <c r="A291" s="136" t="s">
        <v>103</v>
      </c>
      <c r="B291" s="104" t="s">
        <v>209</v>
      </c>
      <c r="C291" s="57" t="s">
        <v>17</v>
      </c>
      <c r="D291" s="89" t="s">
        <v>172</v>
      </c>
      <c r="E291" s="90">
        <v>55000</v>
      </c>
      <c r="F291" s="90">
        <v>13999.999999999993</v>
      </c>
      <c r="G291" s="90">
        <v>11000.000000000007</v>
      </c>
      <c r="H291" s="90">
        <v>18000</v>
      </c>
      <c r="I291" s="90">
        <v>12000</v>
      </c>
      <c r="J291" s="90">
        <v>55000</v>
      </c>
      <c r="K291" s="90">
        <v>15000</v>
      </c>
      <c r="L291" s="90">
        <v>12000</v>
      </c>
      <c r="M291" s="90">
        <v>15000</v>
      </c>
      <c r="N291" s="90">
        <v>13000</v>
      </c>
      <c r="P291" s="192">
        <f>'PF pro forma'!E291-'Histo-Pôles '!E291</f>
        <v>282.28420962947712</v>
      </c>
      <c r="Q291" s="192">
        <f>'PF pro forma'!F291-'Histo-Pôles '!F291</f>
        <v>543.65608218736998</v>
      </c>
      <c r="R291" s="192">
        <f>'PF pro forma'!G291-'Histo-Pôles '!G291</f>
        <v>-350.63050161248975</v>
      </c>
      <c r="S291" s="192">
        <f>'PF pro forma'!H291-'Histo-Pôles '!H291</f>
        <v>336.15464208085541</v>
      </c>
      <c r="T291" s="192">
        <f>'PF pro forma'!I291-'Histo-Pôles '!I291</f>
        <v>-246.89601302627307</v>
      </c>
    </row>
    <row r="292" spans="1:20" x14ac:dyDescent="0.25">
      <c r="A292" s="22" t="s">
        <v>104</v>
      </c>
      <c r="B292" s="104" t="s">
        <v>209</v>
      </c>
      <c r="C292" s="61" t="s">
        <v>17</v>
      </c>
      <c r="D292" s="66" t="s">
        <v>163</v>
      </c>
      <c r="E292" s="90">
        <v>20000</v>
      </c>
      <c r="F292" s="90">
        <v>17000</v>
      </c>
      <c r="G292" s="90">
        <v>2000</v>
      </c>
      <c r="H292" s="90">
        <v>1000</v>
      </c>
      <c r="I292" s="90">
        <v>0</v>
      </c>
      <c r="J292" s="90">
        <v>2000</v>
      </c>
      <c r="K292" s="90">
        <v>-5000</v>
      </c>
      <c r="L292" s="90">
        <v>1000</v>
      </c>
      <c r="M292" s="90">
        <v>6000</v>
      </c>
      <c r="N292" s="90">
        <v>0</v>
      </c>
      <c r="P292" s="192">
        <f>'PF pro forma'!E292-'Histo-Pôles '!E292</f>
        <v>245.56749097706052</v>
      </c>
      <c r="Q292" s="192">
        <f>'PF pro forma'!F292-'Histo-Pôles '!F292</f>
        <v>346.05508199279575</v>
      </c>
      <c r="R292" s="192">
        <f>'PF pro forma'!G292-'Histo-Pôles '!G292</f>
        <v>-502.06152565577281</v>
      </c>
      <c r="S292" s="192">
        <f>'PF pro forma'!H292-'Histo-Pôles '!H292</f>
        <v>865.4513207924972</v>
      </c>
      <c r="T292" s="192">
        <f>'PF pro forma'!I292-'Histo-Pôles '!I292</f>
        <v>-463.87738615245962</v>
      </c>
    </row>
    <row r="293" spans="1:20" x14ac:dyDescent="0.25">
      <c r="A293" s="22" t="s">
        <v>92</v>
      </c>
      <c r="B293" s="104" t="s">
        <v>209</v>
      </c>
      <c r="C293" s="61" t="s">
        <v>17</v>
      </c>
      <c r="D293" s="75" t="s">
        <v>164</v>
      </c>
      <c r="E293" s="85">
        <v>706000</v>
      </c>
      <c r="F293" s="85">
        <v>176000</v>
      </c>
      <c r="G293" s="85">
        <v>164000</v>
      </c>
      <c r="H293" s="85">
        <v>196000</v>
      </c>
      <c r="I293" s="85">
        <v>170000</v>
      </c>
      <c r="J293" s="85">
        <v>704000</v>
      </c>
      <c r="K293" s="85">
        <v>173000</v>
      </c>
      <c r="L293" s="85">
        <v>153000</v>
      </c>
      <c r="M293" s="85">
        <v>185000</v>
      </c>
      <c r="N293" s="85">
        <v>193000</v>
      </c>
      <c r="P293" s="191">
        <f>'PF pro forma'!E293-'Histo-Pôles '!E293</f>
        <v>5791.9953815520275</v>
      </c>
      <c r="Q293" s="191">
        <f>'PF pro forma'!F293-'Histo-Pôles '!F293</f>
        <v>2264.4315683610621</v>
      </c>
      <c r="R293" s="191">
        <f>'PF pro forma'!G293-'Histo-Pôles '!G293</f>
        <v>-7506.8064538852777</v>
      </c>
      <c r="S293" s="191">
        <f>'PF pro forma'!H293-'Histo-Pôles '!H293</f>
        <v>17246.622970840341</v>
      </c>
      <c r="T293" s="191">
        <f>'PF pro forma'!I293-'Histo-Pôles '!I293</f>
        <v>-6212.2527037634864</v>
      </c>
    </row>
    <row r="294" spans="1:20" s="9" customFormat="1" ht="6" customHeight="1" x14ac:dyDescent="0.25">
      <c r="B294" s="105"/>
      <c r="C294" s="6"/>
      <c r="D294" s="1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P294" s="193">
        <f>'PF pro forma'!E294-'Histo-Pôles '!E294</f>
        <v>0</v>
      </c>
      <c r="Q294" s="193">
        <f>'PF pro forma'!F294-'Histo-Pôles '!F294</f>
        <v>0</v>
      </c>
      <c r="R294" s="193">
        <f>'PF pro forma'!G294-'Histo-Pôles '!G294</f>
        <v>0</v>
      </c>
      <c r="S294" s="193">
        <f>'PF pro forma'!H294-'Histo-Pôles '!H294</f>
        <v>0</v>
      </c>
      <c r="T294" s="193">
        <f>'PF pro forma'!I294-'Histo-Pôles '!I294</f>
        <v>0</v>
      </c>
    </row>
    <row r="295" spans="1:20" x14ac:dyDescent="0.25">
      <c r="A295" s="22"/>
      <c r="B295" s="104"/>
      <c r="C295" s="58" t="s">
        <v>17</v>
      </c>
      <c r="D295" s="89" t="str">
        <f>"Allocated Equity (€bn, year to date) "</f>
        <v xml:space="preserve">Allocated Equity (€bn, year to date) </v>
      </c>
      <c r="E295" s="113" t="e">
        <f>#REF!</f>
        <v>#REF!</v>
      </c>
      <c r="F295" s="113" t="e">
        <f>#REF!</f>
        <v>#REF!</v>
      </c>
      <c r="G295" s="82" t="e">
        <f>#REF!</f>
        <v>#REF!</v>
      </c>
      <c r="H295" s="82" t="e">
        <f>#REF!</f>
        <v>#REF!</v>
      </c>
      <c r="I295" s="82" t="e">
        <f>#REF!</f>
        <v>#REF!</v>
      </c>
      <c r="J295" s="82" t="e">
        <f>#REF!</f>
        <v>#REF!</v>
      </c>
      <c r="K295" s="82" t="e">
        <f>#REF!</f>
        <v>#REF!</v>
      </c>
      <c r="L295" s="82" t="e">
        <f>#REF!</f>
        <v>#REF!</v>
      </c>
      <c r="M295" s="82" t="e">
        <f>#REF!</f>
        <v>#REF!</v>
      </c>
      <c r="N295" s="113" t="e">
        <f>#REF!</f>
        <v>#REF!</v>
      </c>
      <c r="P295" s="194" t="e">
        <f>'PF pro forma'!E295-'Histo-Pôles '!E295</f>
        <v>#REF!</v>
      </c>
      <c r="Q295" s="194" t="e">
        <f>'PF pro forma'!F295-'Histo-Pôles '!F295</f>
        <v>#REF!</v>
      </c>
      <c r="R295" s="195" t="e">
        <f>'PF pro forma'!G295-'Histo-Pôles '!G295</f>
        <v>#REF!</v>
      </c>
      <c r="S295" s="195" t="e">
        <f>'PF pro forma'!H295-'Histo-Pôles '!H295</f>
        <v>#REF!</v>
      </c>
      <c r="T295" s="195" t="e">
        <f>'PF pro forma'!I295-'Histo-Pôles '!I295</f>
        <v>#REF!</v>
      </c>
    </row>
    <row r="296" spans="1:20" x14ac:dyDescent="0.25">
      <c r="C296" s="6"/>
      <c r="D296" s="7"/>
    </row>
    <row r="297" spans="1:20" s="126" customFormat="1" x14ac:dyDescent="0.25">
      <c r="B297" s="102"/>
      <c r="C297" s="9"/>
      <c r="D297" s="144" t="str">
        <f>"€m "</f>
        <v xml:space="preserve">€m </v>
      </c>
      <c r="E297" s="74">
        <f>2014</f>
        <v>2014</v>
      </c>
      <c r="F297" s="74" t="s">
        <v>148</v>
      </c>
      <c r="G297" s="74" t="s">
        <v>149</v>
      </c>
      <c r="H297" s="74" t="s">
        <v>150</v>
      </c>
      <c r="I297" s="74" t="s">
        <v>151</v>
      </c>
      <c r="J297" s="74">
        <f>2013</f>
        <v>2013</v>
      </c>
      <c r="K297" s="74" t="s">
        <v>152</v>
      </c>
      <c r="L297" s="74" t="s">
        <v>153</v>
      </c>
      <c r="M297" s="74" t="s">
        <v>154</v>
      </c>
      <c r="N297" s="74" t="s">
        <v>155</v>
      </c>
      <c r="P297" s="189">
        <f>2014</f>
        <v>2014</v>
      </c>
      <c r="Q297" s="189" t="s">
        <v>148</v>
      </c>
      <c r="R297" s="189" t="s">
        <v>149</v>
      </c>
      <c r="S297" s="189" t="s">
        <v>150</v>
      </c>
      <c r="T297" s="189" t="s">
        <v>151</v>
      </c>
    </row>
    <row r="298" spans="1:20" x14ac:dyDescent="0.25">
      <c r="D298" s="75" t="s">
        <v>211</v>
      </c>
    </row>
    <row r="299" spans="1:20" x14ac:dyDescent="0.25">
      <c r="A299" s="22" t="s">
        <v>99</v>
      </c>
      <c r="B299" s="104" t="s">
        <v>119</v>
      </c>
      <c r="C299" s="61" t="s">
        <v>20</v>
      </c>
      <c r="D299" s="75" t="s">
        <v>157</v>
      </c>
      <c r="E299" s="85">
        <v>10280000</v>
      </c>
      <c r="F299" s="85">
        <v>2432000</v>
      </c>
      <c r="G299" s="85">
        <v>2500000</v>
      </c>
      <c r="H299" s="85">
        <v>2644000</v>
      </c>
      <c r="I299" s="85">
        <v>2704000</v>
      </c>
      <c r="J299" s="81">
        <v>10110000</v>
      </c>
      <c r="K299" s="81">
        <v>2415000</v>
      </c>
      <c r="L299" s="81">
        <v>2400000</v>
      </c>
      <c r="M299" s="81">
        <v>2501000</v>
      </c>
      <c r="N299" s="81">
        <v>2794000</v>
      </c>
      <c r="P299" s="191">
        <f>'PF pro forma'!E299-'Histo-Pôles '!E299</f>
        <v>17606.195210255682</v>
      </c>
      <c r="Q299" s="191">
        <f>'PF pro forma'!F299-'Histo-Pôles '!F299</f>
        <v>5197.213291126769</v>
      </c>
      <c r="R299" s="191">
        <f>'PF pro forma'!G299-'Histo-Pôles '!G299</f>
        <v>19127.390282955021</v>
      </c>
      <c r="S299" s="191">
        <f>'PF pro forma'!H299-'Histo-Pôles '!H299</f>
        <v>-7263.989220363088</v>
      </c>
      <c r="T299" s="191">
        <f>'PF pro forma'!I299-'Histo-Pôles '!I299</f>
        <v>545.58085653558373</v>
      </c>
    </row>
    <row r="300" spans="1:20" x14ac:dyDescent="0.25">
      <c r="A300" s="63" t="s">
        <v>95</v>
      </c>
      <c r="B300" s="104" t="s">
        <v>119</v>
      </c>
      <c r="C300" s="61" t="s">
        <v>20</v>
      </c>
      <c r="D300" s="66" t="s">
        <v>158</v>
      </c>
      <c r="E300" s="90">
        <v>-7423000</v>
      </c>
      <c r="F300" s="90">
        <v>-1811000</v>
      </c>
      <c r="G300" s="90">
        <v>-1841000</v>
      </c>
      <c r="H300" s="90">
        <v>-1859000</v>
      </c>
      <c r="I300" s="90">
        <v>-1912000</v>
      </c>
      <c r="J300" s="90">
        <v>-7166000</v>
      </c>
      <c r="K300" s="90">
        <v>-1862000</v>
      </c>
      <c r="L300" s="90">
        <v>-1725000</v>
      </c>
      <c r="M300" s="90">
        <v>-1700000</v>
      </c>
      <c r="N300" s="90">
        <v>-1879000</v>
      </c>
      <c r="P300" s="192">
        <f>'PF pro forma'!E300-'Histo-Pôles '!E300</f>
        <v>-2189.6378629235551</v>
      </c>
      <c r="Q300" s="192">
        <f>'PF pro forma'!F300-'Histo-Pôles '!F300</f>
        <v>15147.403543623164</v>
      </c>
      <c r="R300" s="192">
        <f>'PF pro forma'!G300-'Histo-Pôles '!G300</f>
        <v>31877.048008029116</v>
      </c>
      <c r="S300" s="192">
        <f>'PF pro forma'!H300-'Histo-Pôles '!H300</f>
        <v>37669.725216104649</v>
      </c>
      <c r="T300" s="192">
        <f>'PF pro forma'!I300-'Histo-Pôles '!I300</f>
        <v>-86883.814630679786</v>
      </c>
    </row>
    <row r="301" spans="1:20" x14ac:dyDescent="0.25">
      <c r="A301" s="22" t="s">
        <v>100</v>
      </c>
      <c r="B301" s="104" t="s">
        <v>119</v>
      </c>
      <c r="C301" s="61" t="s">
        <v>20</v>
      </c>
      <c r="D301" s="75" t="s">
        <v>159</v>
      </c>
      <c r="E301" s="85">
        <v>2857000</v>
      </c>
      <c r="F301" s="85">
        <v>621000</v>
      </c>
      <c r="G301" s="85">
        <v>659000</v>
      </c>
      <c r="H301" s="85">
        <v>785000</v>
      </c>
      <c r="I301" s="85">
        <v>792000</v>
      </c>
      <c r="J301" s="85">
        <v>2944000</v>
      </c>
      <c r="K301" s="85">
        <v>553000</v>
      </c>
      <c r="L301" s="85">
        <v>675000</v>
      </c>
      <c r="M301" s="85">
        <v>801000</v>
      </c>
      <c r="N301" s="85">
        <v>915000</v>
      </c>
      <c r="P301" s="191">
        <f>'PF pro forma'!E301-'Histo-Pôles '!E301</f>
        <v>15416.557347332127</v>
      </c>
      <c r="Q301" s="191">
        <f>'PF pro forma'!F301-'Histo-Pôles '!F301</f>
        <v>20344.616834749933</v>
      </c>
      <c r="R301" s="191">
        <f>'PF pro forma'!G301-'Histo-Pôles '!G301</f>
        <v>51004.438290984137</v>
      </c>
      <c r="S301" s="191">
        <f>'PF pro forma'!H301-'Histo-Pôles '!H301</f>
        <v>30405.735995741561</v>
      </c>
      <c r="T301" s="191">
        <f>'PF pro forma'!I301-'Histo-Pôles '!I301</f>
        <v>-86338.233774144202</v>
      </c>
    </row>
    <row r="302" spans="1:20" x14ac:dyDescent="0.25">
      <c r="A302" s="63" t="s">
        <v>97</v>
      </c>
      <c r="B302" s="104" t="s">
        <v>119</v>
      </c>
      <c r="C302" s="57" t="s">
        <v>20</v>
      </c>
      <c r="D302" s="89" t="s">
        <v>160</v>
      </c>
      <c r="E302" s="90">
        <v>-76000</v>
      </c>
      <c r="F302" s="90">
        <v>-29000</v>
      </c>
      <c r="G302" s="90">
        <v>88000</v>
      </c>
      <c r="H302" s="90">
        <v>-39000</v>
      </c>
      <c r="I302" s="90">
        <v>-96000</v>
      </c>
      <c r="J302" s="90">
        <v>-505000</v>
      </c>
      <c r="K302" s="90">
        <v>-157000</v>
      </c>
      <c r="L302" s="90">
        <v>-62000</v>
      </c>
      <c r="M302" s="90">
        <v>-206000</v>
      </c>
      <c r="N302" s="90">
        <v>-80000</v>
      </c>
      <c r="P302" s="192">
        <f>'PF pro forma'!E302-'Histo-Pôles '!E302</f>
        <v>-603.75397491073818</v>
      </c>
      <c r="Q302" s="192">
        <f>'PF pro forma'!F302-'Histo-Pôles '!F302</f>
        <v>-239.2573346966492</v>
      </c>
      <c r="R302" s="192">
        <f>'PF pro forma'!G302-'Histo-Pôles '!G302</f>
        <v>-485.22835622944694</v>
      </c>
      <c r="S302" s="192">
        <f>'PF pro forma'!H302-'Histo-Pôles '!H302</f>
        <v>85.360394765048113</v>
      </c>
      <c r="T302" s="192">
        <f>'PF pro forma'!I302-'Histo-Pôles '!I302</f>
        <v>35.371321250364417</v>
      </c>
    </row>
    <row r="303" spans="1:20" x14ac:dyDescent="0.25">
      <c r="A303" s="22" t="s">
        <v>101</v>
      </c>
      <c r="B303" s="104" t="s">
        <v>119</v>
      </c>
      <c r="C303" s="61" t="s">
        <v>20</v>
      </c>
      <c r="D303" s="75" t="s">
        <v>161</v>
      </c>
      <c r="E303" s="85">
        <v>2781000</v>
      </c>
      <c r="F303" s="85">
        <v>592000</v>
      </c>
      <c r="G303" s="85">
        <v>747000</v>
      </c>
      <c r="H303" s="85">
        <v>746000</v>
      </c>
      <c r="I303" s="85">
        <v>696000</v>
      </c>
      <c r="J303" s="85">
        <v>2439000</v>
      </c>
      <c r="K303" s="85">
        <v>396000</v>
      </c>
      <c r="L303" s="85">
        <v>613000</v>
      </c>
      <c r="M303" s="85">
        <v>595000</v>
      </c>
      <c r="N303" s="85">
        <v>835000</v>
      </c>
      <c r="P303" s="191">
        <f>'PF pro forma'!E303-'Histo-Pôles '!E303</f>
        <v>14812.803372421302</v>
      </c>
      <c r="Q303" s="191">
        <f>'PF pro forma'!F303-'Histo-Pôles '!F303</f>
        <v>20105.359500053339</v>
      </c>
      <c r="R303" s="191">
        <f>'PF pro forma'!G303-'Histo-Pôles '!G303</f>
        <v>50519.209934754646</v>
      </c>
      <c r="S303" s="191">
        <f>'PF pro forma'!H303-'Histo-Pôles '!H303</f>
        <v>30491.096390506602</v>
      </c>
      <c r="T303" s="191">
        <f>'PF pro forma'!I303-'Histo-Pôles '!I303</f>
        <v>-86302.862452893867</v>
      </c>
    </row>
    <row r="304" spans="1:20" x14ac:dyDescent="0.25">
      <c r="A304" s="136" t="s">
        <v>103</v>
      </c>
      <c r="B304" s="104" t="s">
        <v>119</v>
      </c>
      <c r="C304" s="57" t="s">
        <v>20</v>
      </c>
      <c r="D304" s="89" t="s">
        <v>172</v>
      </c>
      <c r="E304" s="90">
        <v>37000</v>
      </c>
      <c r="F304" s="90">
        <v>17000</v>
      </c>
      <c r="G304" s="90">
        <v>-1000</v>
      </c>
      <c r="H304" s="90">
        <v>25000</v>
      </c>
      <c r="I304" s="90">
        <v>-4000</v>
      </c>
      <c r="J304" s="90">
        <v>22000</v>
      </c>
      <c r="K304" s="90">
        <v>-3000</v>
      </c>
      <c r="L304" s="90">
        <v>10000</v>
      </c>
      <c r="M304" s="90">
        <v>0</v>
      </c>
      <c r="N304" s="90">
        <v>15000</v>
      </c>
      <c r="P304" s="192">
        <f>'PF pro forma'!E304-'Histo-Pôles '!E304</f>
        <v>-187.7950290974768</v>
      </c>
      <c r="Q304" s="192">
        <f>'PF pro forma'!F304-'Histo-Pôles '!F304</f>
        <v>-846.59012113805329</v>
      </c>
      <c r="R304" s="192">
        <f>'PF pro forma'!G304-'Histo-Pôles '!G304</f>
        <v>966.1035532591884</v>
      </c>
      <c r="S304" s="192">
        <f>'PF pro forma'!H304-'Histo-Pôles '!H304</f>
        <v>114.96700435386811</v>
      </c>
      <c r="T304" s="192">
        <f>'PF pro forma'!I304-'Histo-Pôles '!I304</f>
        <v>-422.2754655724857</v>
      </c>
    </row>
    <row r="305" spans="1:20" x14ac:dyDescent="0.25">
      <c r="A305" s="22" t="s">
        <v>104</v>
      </c>
      <c r="B305" s="104" t="s">
        <v>119</v>
      </c>
      <c r="C305" s="61" t="s">
        <v>20</v>
      </c>
      <c r="D305" s="66" t="s">
        <v>163</v>
      </c>
      <c r="E305" s="90">
        <v>-8000</v>
      </c>
      <c r="F305" s="90">
        <v>5000</v>
      </c>
      <c r="G305" s="90">
        <v>-1000</v>
      </c>
      <c r="H305" s="90">
        <v>-6000</v>
      </c>
      <c r="I305" s="90">
        <v>-6000</v>
      </c>
      <c r="J305" s="90">
        <v>8000</v>
      </c>
      <c r="K305" s="90">
        <v>4000</v>
      </c>
      <c r="L305" s="90">
        <v>3000</v>
      </c>
      <c r="M305" s="90">
        <v>1000</v>
      </c>
      <c r="N305" s="90">
        <v>0</v>
      </c>
      <c r="P305" s="192">
        <f>'PF pro forma'!E305-'Histo-Pôles '!E305</f>
        <v>-210.07304558589567</v>
      </c>
      <c r="Q305" s="192">
        <f>'PF pro forma'!F305-'Histo-Pôles '!F305</f>
        <v>-440.26824414806924</v>
      </c>
      <c r="R305" s="192">
        <f>'PF pro forma'!G305-'Histo-Pôles '!G305</f>
        <v>548.01340113373453</v>
      </c>
      <c r="S305" s="192">
        <f>'PF pro forma'!H305-'Histo-Pôles '!H305</f>
        <v>-369.42595196390357</v>
      </c>
      <c r="T305" s="192">
        <f>'PF pro forma'!I305-'Histo-Pôles '!I305</f>
        <v>51.607749392324877</v>
      </c>
    </row>
    <row r="306" spans="1:20" x14ac:dyDescent="0.25">
      <c r="A306" s="22" t="s">
        <v>92</v>
      </c>
      <c r="B306" s="104" t="s">
        <v>119</v>
      </c>
      <c r="C306" s="61" t="s">
        <v>20</v>
      </c>
      <c r="D306" s="75" t="s">
        <v>164</v>
      </c>
      <c r="E306" s="85">
        <v>2810000</v>
      </c>
      <c r="F306" s="85">
        <v>614000</v>
      </c>
      <c r="G306" s="85">
        <v>745000</v>
      </c>
      <c r="H306" s="85">
        <v>765000</v>
      </c>
      <c r="I306" s="85">
        <v>686000</v>
      </c>
      <c r="J306" s="85">
        <v>2469000</v>
      </c>
      <c r="K306" s="85">
        <v>397000</v>
      </c>
      <c r="L306" s="85">
        <v>626000</v>
      </c>
      <c r="M306" s="85">
        <v>596000</v>
      </c>
      <c r="N306" s="85">
        <v>850000</v>
      </c>
      <c r="P306" s="191">
        <f>'PF pro forma'!E306-'Histo-Pôles '!E306</f>
        <v>14414.935297737829</v>
      </c>
      <c r="Q306" s="191">
        <f>'PF pro forma'!F306-'Histo-Pôles '!F306</f>
        <v>18818.501134767197</v>
      </c>
      <c r="R306" s="191">
        <f>'PF pro forma'!G306-'Histo-Pôles '!G306</f>
        <v>52033.326889147516</v>
      </c>
      <c r="S306" s="191">
        <f>'PF pro forma'!H306-'Histo-Pôles '!H306</f>
        <v>30236.637442896608</v>
      </c>
      <c r="T306" s="191">
        <f>'PF pro forma'!I306-'Histo-Pôles '!I306</f>
        <v>-86673.530169074074</v>
      </c>
    </row>
    <row r="307" spans="1:20" s="9" customFormat="1" ht="6" customHeight="1" x14ac:dyDescent="0.25">
      <c r="B307" s="105"/>
      <c r="C307" s="6"/>
      <c r="D307" s="1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P307" s="193">
        <f>'PF pro forma'!E307-'Histo-Pôles '!E307</f>
        <v>0</v>
      </c>
      <c r="Q307" s="193">
        <f>'PF pro forma'!F307-'Histo-Pôles '!F307</f>
        <v>0</v>
      </c>
      <c r="R307" s="193">
        <f>'PF pro forma'!G307-'Histo-Pôles '!G307</f>
        <v>0</v>
      </c>
      <c r="S307" s="193">
        <f>'PF pro forma'!H307-'Histo-Pôles '!H307</f>
        <v>0</v>
      </c>
      <c r="T307" s="193">
        <f>'PF pro forma'!I307-'Histo-Pôles '!I307</f>
        <v>0</v>
      </c>
    </row>
    <row r="308" spans="1:20" x14ac:dyDescent="0.25">
      <c r="A308" s="22"/>
      <c r="B308" s="104"/>
      <c r="C308" s="58" t="s">
        <v>20</v>
      </c>
      <c r="D308" s="89" t="str">
        <f>"Allocated Equity (€bn, year to date) "</f>
        <v xml:space="preserve">Allocated Equity (€bn, year to date) </v>
      </c>
      <c r="E308" s="113" t="e">
        <f>#REF!</f>
        <v>#REF!</v>
      </c>
      <c r="F308" s="113" t="e">
        <f>#REF!</f>
        <v>#REF!</v>
      </c>
      <c r="G308" s="82" t="e">
        <f>#REF!</f>
        <v>#REF!</v>
      </c>
      <c r="H308" s="82" t="e">
        <f>#REF!</f>
        <v>#REF!</v>
      </c>
      <c r="I308" s="82" t="e">
        <f>#REF!</f>
        <v>#REF!</v>
      </c>
      <c r="J308" s="82" t="e">
        <f>#REF!</f>
        <v>#REF!</v>
      </c>
      <c r="K308" s="82" t="e">
        <f>#REF!</f>
        <v>#REF!</v>
      </c>
      <c r="L308" s="82" t="e">
        <f>#REF!</f>
        <v>#REF!</v>
      </c>
      <c r="M308" s="82" t="e">
        <f>#REF!</f>
        <v>#REF!</v>
      </c>
      <c r="N308" s="113" t="e">
        <f>#REF!</f>
        <v>#REF!</v>
      </c>
      <c r="P308" s="194" t="e">
        <f>'PF pro forma'!E308-'Histo-Pôles '!E308</f>
        <v>#REF!</v>
      </c>
      <c r="Q308" s="194" t="e">
        <f>'PF pro forma'!F308-'Histo-Pôles '!F308</f>
        <v>#REF!</v>
      </c>
      <c r="R308" s="195" t="e">
        <f>'PF pro forma'!G308-'Histo-Pôles '!G308</f>
        <v>#REF!</v>
      </c>
      <c r="S308" s="195" t="e">
        <f>'PF pro forma'!H308-'Histo-Pôles '!H308</f>
        <v>#REF!</v>
      </c>
      <c r="T308" s="195" t="e">
        <f>'PF pro forma'!I308-'Histo-Pôles '!I308</f>
        <v>#REF!</v>
      </c>
    </row>
    <row r="309" spans="1:20" ht="13.5" customHeight="1" x14ac:dyDescent="0.25">
      <c r="C309" s="6"/>
      <c r="D309" s="7"/>
    </row>
    <row r="310" spans="1:20" s="126" customFormat="1" x14ac:dyDescent="0.25">
      <c r="B310" s="102"/>
      <c r="C310" s="9"/>
      <c r="D310" s="144" t="str">
        <f>"€m "</f>
        <v xml:space="preserve">€m </v>
      </c>
      <c r="E310" s="74">
        <f>2014</f>
        <v>2014</v>
      </c>
      <c r="F310" s="74" t="s">
        <v>148</v>
      </c>
      <c r="G310" s="74" t="s">
        <v>149</v>
      </c>
      <c r="H310" s="74" t="s">
        <v>150</v>
      </c>
      <c r="I310" s="74" t="s">
        <v>151</v>
      </c>
      <c r="J310" s="74">
        <f>2013</f>
        <v>2013</v>
      </c>
      <c r="K310" s="74" t="s">
        <v>152</v>
      </c>
      <c r="L310" s="74" t="s">
        <v>153</v>
      </c>
      <c r="M310" s="74" t="s">
        <v>154</v>
      </c>
      <c r="N310" s="74" t="s">
        <v>155</v>
      </c>
      <c r="P310" s="189">
        <f>2014</f>
        <v>2014</v>
      </c>
      <c r="Q310" s="189" t="s">
        <v>148</v>
      </c>
      <c r="R310" s="189" t="s">
        <v>149</v>
      </c>
      <c r="S310" s="189" t="s">
        <v>150</v>
      </c>
      <c r="T310" s="189" t="s">
        <v>151</v>
      </c>
    </row>
    <row r="311" spans="1:20" x14ac:dyDescent="0.25">
      <c r="D311" s="66" t="s">
        <v>55</v>
      </c>
    </row>
    <row r="312" spans="1:20" x14ac:dyDescent="0.25">
      <c r="A312" s="22" t="s">
        <v>99</v>
      </c>
      <c r="B312" s="104" t="s">
        <v>120</v>
      </c>
      <c r="C312" s="61" t="s">
        <v>54</v>
      </c>
      <c r="D312" s="75" t="s">
        <v>157</v>
      </c>
      <c r="E312" s="85">
        <v>3292000</v>
      </c>
      <c r="F312" s="85">
        <v>896000</v>
      </c>
      <c r="G312" s="85">
        <v>780000</v>
      </c>
      <c r="H312" s="85">
        <v>859000</v>
      </c>
      <c r="I312" s="85">
        <v>757000</v>
      </c>
      <c r="J312" s="81">
        <v>3275000</v>
      </c>
      <c r="K312" s="81">
        <v>879000</v>
      </c>
      <c r="L312" s="81">
        <v>770000</v>
      </c>
      <c r="M312" s="81">
        <v>847000</v>
      </c>
      <c r="N312" s="81">
        <v>779000</v>
      </c>
      <c r="P312" s="191">
        <f>'PF pro forma'!E312-'Histo-Pôles '!E312</f>
        <v>241269.82675602147</v>
      </c>
      <c r="Q312" s="191">
        <f>'PF pro forma'!F312-'Histo-Pôles '!F312</f>
        <v>69327.857735807076</v>
      </c>
      <c r="R312" s="191">
        <f>'PF pro forma'!G312-'Histo-Pôles '!G312</f>
        <v>75731.209113757708</v>
      </c>
      <c r="S312" s="191">
        <f>'PF pro forma'!H312-'Histo-Pôles '!H312</f>
        <v>65561.324663182604</v>
      </c>
      <c r="T312" s="191">
        <f>'PF pro forma'!I312-'Histo-Pôles '!I312</f>
        <v>30649.435243275249</v>
      </c>
    </row>
    <row r="313" spans="1:20" x14ac:dyDescent="0.25">
      <c r="A313" s="22" t="s">
        <v>95</v>
      </c>
      <c r="B313" s="104" t="s">
        <v>120</v>
      </c>
      <c r="C313" s="61" t="s">
        <v>54</v>
      </c>
      <c r="D313" s="66" t="s">
        <v>158</v>
      </c>
      <c r="E313" s="90">
        <v>-1762000</v>
      </c>
      <c r="F313" s="90">
        <v>-473000</v>
      </c>
      <c r="G313" s="90">
        <v>-431000</v>
      </c>
      <c r="H313" s="90">
        <v>-435000</v>
      </c>
      <c r="I313" s="90">
        <v>-423000</v>
      </c>
      <c r="J313" s="90">
        <v>-1740000</v>
      </c>
      <c r="K313" s="90">
        <v>-474000</v>
      </c>
      <c r="L313" s="90">
        <v>-397000</v>
      </c>
      <c r="M313" s="90">
        <v>-458000</v>
      </c>
      <c r="N313" s="90">
        <v>-411000</v>
      </c>
      <c r="P313" s="192">
        <f>'PF pro forma'!E313-'Histo-Pôles '!E313</f>
        <v>-266605.31760637439</v>
      </c>
      <c r="Q313" s="192">
        <f>'PF pro forma'!F313-'Histo-Pôles '!F313</f>
        <v>-63322.374347166973</v>
      </c>
      <c r="R313" s="192">
        <f>'PF pro forma'!G313-'Histo-Pôles '!G313</f>
        <v>-53730.006249538797</v>
      </c>
      <c r="S313" s="192">
        <f>'PF pro forma'!H313-'Histo-Pôles '!H313</f>
        <v>-53876.176121530472</v>
      </c>
      <c r="T313" s="192">
        <f>'PF pro forma'!I313-'Histo-Pôles '!I313</f>
        <v>-95676.760888137913</v>
      </c>
    </row>
    <row r="314" spans="1:20" x14ac:dyDescent="0.25">
      <c r="A314" s="22" t="s">
        <v>100</v>
      </c>
      <c r="B314" s="104" t="s">
        <v>120</v>
      </c>
      <c r="C314" s="61" t="s">
        <v>54</v>
      </c>
      <c r="D314" s="75" t="s">
        <v>159</v>
      </c>
      <c r="E314" s="85">
        <v>1530000</v>
      </c>
      <c r="F314" s="85">
        <v>423000</v>
      </c>
      <c r="G314" s="85">
        <v>349000</v>
      </c>
      <c r="H314" s="85">
        <v>424000</v>
      </c>
      <c r="I314" s="85">
        <v>334000</v>
      </c>
      <c r="J314" s="85">
        <v>1535000</v>
      </c>
      <c r="K314" s="85">
        <v>405000</v>
      </c>
      <c r="L314" s="85">
        <v>373000</v>
      </c>
      <c r="M314" s="85">
        <v>389000</v>
      </c>
      <c r="N314" s="85">
        <v>368000</v>
      </c>
      <c r="P314" s="191">
        <f>'PF pro forma'!E314-'Histo-Pôles '!E314</f>
        <v>-25335.490850352915</v>
      </c>
      <c r="Q314" s="191">
        <f>'PF pro forma'!F314-'Histo-Pôles '!F314</f>
        <v>6005.4833886401029</v>
      </c>
      <c r="R314" s="191">
        <f>'PF pro forma'!G314-'Histo-Pôles '!G314</f>
        <v>22001.202864218911</v>
      </c>
      <c r="S314" s="191">
        <f>'PF pro forma'!H314-'Histo-Pôles '!H314</f>
        <v>11685.148541652132</v>
      </c>
      <c r="T314" s="191">
        <f>'PF pro forma'!I314-'Histo-Pôles '!I314</f>
        <v>-65027.325644862663</v>
      </c>
    </row>
    <row r="315" spans="1:20" x14ac:dyDescent="0.25">
      <c r="A315" s="22" t="s">
        <v>97</v>
      </c>
      <c r="B315" s="104" t="s">
        <v>120</v>
      </c>
      <c r="C315" s="61" t="s">
        <v>54</v>
      </c>
      <c r="D315" s="89" t="s">
        <v>160</v>
      </c>
      <c r="E315" s="90">
        <v>-131000</v>
      </c>
      <c r="F315" s="90">
        <v>-26000</v>
      </c>
      <c r="G315" s="90">
        <v>68000</v>
      </c>
      <c r="H315" s="90">
        <v>-51000</v>
      </c>
      <c r="I315" s="90">
        <v>-122000</v>
      </c>
      <c r="J315" s="90">
        <v>-437000</v>
      </c>
      <c r="K315" s="90">
        <v>-171000</v>
      </c>
      <c r="L315" s="90">
        <v>-77000</v>
      </c>
      <c r="M315" s="90">
        <v>-123000</v>
      </c>
      <c r="N315" s="90">
        <v>-66000</v>
      </c>
      <c r="P315" s="192">
        <f>'PF pro forma'!E315-'Histo-Pôles '!E315</f>
        <v>-324.65879255571053</v>
      </c>
      <c r="Q315" s="192">
        <f>'PF pro forma'!F315-'Histo-Pôles '!F315</f>
        <v>-226.85537316070622</v>
      </c>
      <c r="R315" s="192">
        <f>'PF pro forma'!G315-'Histo-Pôles '!G315</f>
        <v>350.18533827012288</v>
      </c>
      <c r="S315" s="192">
        <f>'PF pro forma'!H315-'Histo-Pôles '!H315</f>
        <v>-44.075779262944707</v>
      </c>
      <c r="T315" s="192">
        <f>'PF pro forma'!I315-'Histo-Pôles '!I315</f>
        <v>-403.9129784021352</v>
      </c>
    </row>
    <row r="316" spans="1:20" x14ac:dyDescent="0.25">
      <c r="A316" s="22" t="s">
        <v>101</v>
      </c>
      <c r="B316" s="104" t="s">
        <v>120</v>
      </c>
      <c r="C316" s="61" t="s">
        <v>54</v>
      </c>
      <c r="D316" s="76" t="s">
        <v>161</v>
      </c>
      <c r="E316" s="85">
        <v>1399000</v>
      </c>
      <c r="F316" s="85">
        <v>397000</v>
      </c>
      <c r="G316" s="85">
        <v>417000</v>
      </c>
      <c r="H316" s="85">
        <v>373000</v>
      </c>
      <c r="I316" s="85">
        <v>212000</v>
      </c>
      <c r="J316" s="85">
        <v>1098000</v>
      </c>
      <c r="K316" s="85">
        <v>234000</v>
      </c>
      <c r="L316" s="85">
        <v>296000</v>
      </c>
      <c r="M316" s="85">
        <v>266000</v>
      </c>
      <c r="N316" s="85">
        <v>302000</v>
      </c>
      <c r="P316" s="191">
        <f>'PF pro forma'!E316-'Histo-Pôles '!E316</f>
        <v>-25660.149642908713</v>
      </c>
      <c r="Q316" s="191">
        <f>'PF pro forma'!F316-'Histo-Pôles '!F316</f>
        <v>5778.6280154794222</v>
      </c>
      <c r="R316" s="191">
        <f>'PF pro forma'!G316-'Histo-Pôles '!G316</f>
        <v>22351.388202489004</v>
      </c>
      <c r="S316" s="191">
        <f>'PF pro forma'!H316-'Histo-Pôles '!H316</f>
        <v>11641.072762389202</v>
      </c>
      <c r="T316" s="191">
        <f>'PF pro forma'!I316-'Histo-Pôles '!I316</f>
        <v>-65431.238623264799</v>
      </c>
    </row>
    <row r="317" spans="1:20" x14ac:dyDescent="0.25">
      <c r="A317" s="137" t="s">
        <v>123</v>
      </c>
      <c r="B317" s="104" t="s">
        <v>120</v>
      </c>
      <c r="C317" s="61" t="s">
        <v>54</v>
      </c>
      <c r="D317" s="89" t="s">
        <v>169</v>
      </c>
      <c r="E317" s="90">
        <v>16000</v>
      </c>
      <c r="F317" s="90">
        <v>8000</v>
      </c>
      <c r="G317" s="90">
        <v>1000</v>
      </c>
      <c r="H317" s="90">
        <v>19000</v>
      </c>
      <c r="I317" s="90">
        <v>-12000</v>
      </c>
      <c r="J317" s="90">
        <v>18000</v>
      </c>
      <c r="K317" s="90">
        <v>2000</v>
      </c>
      <c r="L317" s="90">
        <v>6000</v>
      </c>
      <c r="M317" s="90">
        <v>3000</v>
      </c>
      <c r="N317" s="90">
        <v>7000</v>
      </c>
      <c r="P317" s="192">
        <f>'PF pro forma'!E317-'Histo-Pôles '!E317</f>
        <v>-2311.2437520347066</v>
      </c>
      <c r="Q317" s="192">
        <f>'PF pro forma'!F317-'Histo-Pôles '!F317</f>
        <v>-1194.7900038773514</v>
      </c>
      <c r="R317" s="192">
        <f>'PF pro forma'!G317-'Histo-Pôles '!G317</f>
        <v>-202.30653418342831</v>
      </c>
      <c r="S317" s="192">
        <f>'PF pro forma'!H317-'Histo-Pôles '!H317</f>
        <v>-904.40195436060094</v>
      </c>
      <c r="T317" s="192">
        <f>'PF pro forma'!I317-'Histo-Pôles '!I317</f>
        <v>-9.7452596133298357</v>
      </c>
    </row>
    <row r="318" spans="1:20" x14ac:dyDescent="0.25">
      <c r="A318" s="22" t="s">
        <v>92</v>
      </c>
      <c r="B318" s="104" t="s">
        <v>120</v>
      </c>
      <c r="C318" s="61" t="s">
        <v>54</v>
      </c>
      <c r="D318" s="75" t="s">
        <v>164</v>
      </c>
      <c r="E318" s="85">
        <v>1415000</v>
      </c>
      <c r="F318" s="85">
        <v>405000</v>
      </c>
      <c r="G318" s="85">
        <v>418000</v>
      </c>
      <c r="H318" s="85">
        <v>392000</v>
      </c>
      <c r="I318" s="85">
        <v>200000</v>
      </c>
      <c r="J318" s="85">
        <v>1116000</v>
      </c>
      <c r="K318" s="85">
        <v>236000</v>
      </c>
      <c r="L318" s="85">
        <v>302000</v>
      </c>
      <c r="M318" s="85">
        <v>269000</v>
      </c>
      <c r="N318" s="85">
        <v>309000</v>
      </c>
      <c r="P318" s="191">
        <f>'PF pro forma'!E318-'Histo-Pôles '!E318</f>
        <v>-27971.393394943327</v>
      </c>
      <c r="Q318" s="191">
        <f>'PF pro forma'!F318-'Histo-Pôles '!F318</f>
        <v>4583.8380116020562</v>
      </c>
      <c r="R318" s="191">
        <f>'PF pro forma'!G318-'Histo-Pôles '!G318</f>
        <v>22149.08166830556</v>
      </c>
      <c r="S318" s="191">
        <f>'PF pro forma'!H318-'Histo-Pôles '!H318</f>
        <v>10736.670808028604</v>
      </c>
      <c r="T318" s="191">
        <f>'PF pro forma'!I318-'Histo-Pôles '!I318</f>
        <v>-65440.983882878121</v>
      </c>
    </row>
    <row r="319" spans="1:20" s="9" customFormat="1" ht="6" customHeight="1" x14ac:dyDescent="0.25">
      <c r="B319" s="105"/>
      <c r="C319" s="6"/>
      <c r="D319" s="1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P319" s="193">
        <f>'PF pro forma'!E319-'Histo-Pôles '!E319</f>
        <v>0</v>
      </c>
      <c r="Q319" s="193">
        <f>'PF pro forma'!F319-'Histo-Pôles '!F319</f>
        <v>0</v>
      </c>
      <c r="R319" s="193">
        <f>'PF pro forma'!G319-'Histo-Pôles '!G319</f>
        <v>0</v>
      </c>
      <c r="S319" s="193">
        <f>'PF pro forma'!H319-'Histo-Pôles '!H319</f>
        <v>0</v>
      </c>
      <c r="T319" s="193">
        <f>'PF pro forma'!I319-'Histo-Pôles '!I319</f>
        <v>0</v>
      </c>
    </row>
    <row r="320" spans="1:20" x14ac:dyDescent="0.25">
      <c r="A320" s="22"/>
      <c r="B320" s="104"/>
      <c r="C320" s="61" t="s">
        <v>54</v>
      </c>
      <c r="D320" s="89" t="str">
        <f>"Allocated Equity (€bn, year to date) "</f>
        <v xml:space="preserve">Allocated Equity (€bn, year to date) </v>
      </c>
      <c r="E320" s="113" t="e">
        <f>#REF!</f>
        <v>#REF!</v>
      </c>
      <c r="F320" s="113" t="e">
        <f>#REF!</f>
        <v>#REF!</v>
      </c>
      <c r="G320" s="82" t="e">
        <f>#REF!</f>
        <v>#REF!</v>
      </c>
      <c r="H320" s="82" t="e">
        <f>#REF!</f>
        <v>#REF!</v>
      </c>
      <c r="I320" s="82" t="e">
        <f>#REF!</f>
        <v>#REF!</v>
      </c>
      <c r="J320" s="82" t="e">
        <f>#REF!</f>
        <v>#REF!</v>
      </c>
      <c r="K320" s="82" t="e">
        <f>#REF!</f>
        <v>#REF!</v>
      </c>
      <c r="L320" s="82" t="e">
        <f>#REF!</f>
        <v>#REF!</v>
      </c>
      <c r="M320" s="82" t="e">
        <f>#REF!</f>
        <v>#REF!</v>
      </c>
      <c r="N320" s="113" t="e">
        <f>#REF!</f>
        <v>#REF!</v>
      </c>
      <c r="P320" s="194" t="e">
        <f>'PF pro forma'!E320-'Histo-Pôles '!E320</f>
        <v>#REF!</v>
      </c>
      <c r="Q320" s="194" t="e">
        <f>'PF pro forma'!F320-'Histo-Pôles '!F320</f>
        <v>#REF!</v>
      </c>
      <c r="R320" s="195" t="e">
        <f>'PF pro forma'!G320-'Histo-Pôles '!G320</f>
        <v>#REF!</v>
      </c>
      <c r="S320" s="195" t="e">
        <f>'PF pro forma'!H320-'Histo-Pôles '!H320</f>
        <v>#REF!</v>
      </c>
      <c r="T320" s="195" t="e">
        <f>'PF pro forma'!I320-'Histo-Pôles '!I320</f>
        <v>#REF!</v>
      </c>
    </row>
    <row r="321" spans="1:20" ht="13.5" customHeight="1" x14ac:dyDescent="0.25">
      <c r="C321" s="6"/>
      <c r="D321" s="7"/>
    </row>
    <row r="322" spans="1:20" s="126" customFormat="1" x14ac:dyDescent="0.25">
      <c r="B322" s="102"/>
      <c r="C322" s="9"/>
      <c r="D322" s="144" t="str">
        <f>"€m "</f>
        <v xml:space="preserve">€m </v>
      </c>
      <c r="E322" s="74">
        <f>2014</f>
        <v>2014</v>
      </c>
      <c r="F322" s="74" t="s">
        <v>148</v>
      </c>
      <c r="G322" s="74" t="s">
        <v>149</v>
      </c>
      <c r="H322" s="74" t="s">
        <v>150</v>
      </c>
      <c r="I322" s="74" t="s">
        <v>151</v>
      </c>
      <c r="J322" s="74">
        <f>2013</f>
        <v>2013</v>
      </c>
      <c r="K322" s="74" t="s">
        <v>152</v>
      </c>
      <c r="L322" s="74" t="s">
        <v>153</v>
      </c>
      <c r="M322" s="74" t="s">
        <v>154</v>
      </c>
      <c r="N322" s="74" t="s">
        <v>155</v>
      </c>
      <c r="P322" s="189">
        <f>2014</f>
        <v>2014</v>
      </c>
      <c r="Q322" s="189" t="s">
        <v>148</v>
      </c>
      <c r="R322" s="189" t="s">
        <v>149</v>
      </c>
      <c r="S322" s="189" t="s">
        <v>150</v>
      </c>
      <c r="T322" s="189" t="s">
        <v>151</v>
      </c>
    </row>
    <row r="323" spans="1:20" x14ac:dyDescent="0.25">
      <c r="D323" s="66" t="s">
        <v>212</v>
      </c>
    </row>
    <row r="324" spans="1:20" x14ac:dyDescent="0.25">
      <c r="A324" s="22" t="s">
        <v>99</v>
      </c>
      <c r="B324" s="104" t="s">
        <v>213</v>
      </c>
      <c r="C324" s="61" t="s">
        <v>214</v>
      </c>
      <c r="D324" s="75" t="s">
        <v>157</v>
      </c>
      <c r="E324" s="85">
        <v>5430000</v>
      </c>
      <c r="F324" s="85">
        <v>1154000</v>
      </c>
      <c r="G324" s="85">
        <v>1323000</v>
      </c>
      <c r="H324" s="85">
        <v>1373000</v>
      </c>
      <c r="I324" s="85">
        <v>1580000</v>
      </c>
      <c r="J324" s="81">
        <v>5426000</v>
      </c>
      <c r="K324" s="81">
        <v>1195000</v>
      </c>
      <c r="L324" s="81">
        <v>1273000</v>
      </c>
      <c r="M324" s="81">
        <v>1267000</v>
      </c>
      <c r="N324" s="81">
        <v>1691000</v>
      </c>
      <c r="P324" s="191">
        <f>'PF pro forma'!E324-'Histo-Pôles '!E324</f>
        <v>-242578.86517203413</v>
      </c>
      <c r="Q324" s="191">
        <f>'PF pro forma'!F324-'Histo-Pôles '!F324</f>
        <v>-69896.318797932239</v>
      </c>
      <c r="R324" s="191">
        <f>'PF pro forma'!G324-'Histo-Pôles '!G324</f>
        <v>-61408.193184316391</v>
      </c>
      <c r="S324" s="191">
        <f>'PF pro forma'!H324-'Histo-Pôles '!H324</f>
        <v>-77090.25967468624</v>
      </c>
      <c r="T324" s="191">
        <f>'PF pro forma'!I324-'Histo-Pôles '!I324</f>
        <v>-34184.093515101122</v>
      </c>
    </row>
    <row r="325" spans="1:20" x14ac:dyDescent="0.25">
      <c r="A325" s="22" t="s">
        <v>95</v>
      </c>
      <c r="B325" s="104" t="s">
        <v>213</v>
      </c>
      <c r="C325" s="61" t="s">
        <v>214</v>
      </c>
      <c r="D325" s="66" t="s">
        <v>158</v>
      </c>
      <c r="E325" s="90">
        <v>-4375000</v>
      </c>
      <c r="F325" s="90">
        <v>-992000</v>
      </c>
      <c r="G325" s="90">
        <v>-1083000</v>
      </c>
      <c r="H325" s="90">
        <v>-1115000</v>
      </c>
      <c r="I325" s="90">
        <v>-1185000</v>
      </c>
      <c r="J325" s="90">
        <v>-4236000</v>
      </c>
      <c r="K325" s="90">
        <v>-1077000</v>
      </c>
      <c r="L325" s="90">
        <v>-1032000</v>
      </c>
      <c r="M325" s="90">
        <v>-947000</v>
      </c>
      <c r="N325" s="90">
        <v>-1180000</v>
      </c>
      <c r="P325" s="192">
        <f>'PF pro forma'!E325-'Histo-Pôles '!E325</f>
        <v>266107.91428413894</v>
      </c>
      <c r="Q325" s="192">
        <f>'PF pro forma'!F325-'Histo-Pôles '!F325</f>
        <v>77893.249612923129</v>
      </c>
      <c r="R325" s="192">
        <f>'PF pro forma'!G325-'Histo-Pôles '!G325</f>
        <v>85529.293926610029</v>
      </c>
      <c r="S325" s="192">
        <f>'PF pro forma'!H325-'Histo-Pôles '!H325</f>
        <v>90930.994617976015</v>
      </c>
      <c r="T325" s="192">
        <f>'PF pro forma'!I325-'Histo-Pôles '!I325</f>
        <v>11754.376126629999</v>
      </c>
    </row>
    <row r="326" spans="1:20" x14ac:dyDescent="0.25">
      <c r="A326" s="22" t="s">
        <v>100</v>
      </c>
      <c r="B326" s="104" t="s">
        <v>213</v>
      </c>
      <c r="C326" s="61" t="s">
        <v>214</v>
      </c>
      <c r="D326" s="75" t="s">
        <v>159</v>
      </c>
      <c r="E326" s="85">
        <v>1055000</v>
      </c>
      <c r="F326" s="85">
        <v>162000</v>
      </c>
      <c r="G326" s="85">
        <v>240000</v>
      </c>
      <c r="H326" s="85">
        <v>258000</v>
      </c>
      <c r="I326" s="85">
        <v>395000</v>
      </c>
      <c r="J326" s="85">
        <v>1190000</v>
      </c>
      <c r="K326" s="85">
        <v>118000</v>
      </c>
      <c r="L326" s="85">
        <v>241000</v>
      </c>
      <c r="M326" s="85">
        <v>320000</v>
      </c>
      <c r="N326" s="85">
        <v>511000</v>
      </c>
      <c r="P326" s="191">
        <f>'PF pro forma'!E326-'Histo-Pôles '!E326</f>
        <v>23529.049112104811</v>
      </c>
      <c r="Q326" s="191">
        <f>'PF pro forma'!F326-'Histo-Pôles '!F326</f>
        <v>7996.9308149908902</v>
      </c>
      <c r="R326" s="191">
        <f>'PF pro forma'!G326-'Histo-Pôles '!G326</f>
        <v>24121.100742293638</v>
      </c>
      <c r="S326" s="191">
        <f>'PF pro forma'!H326-'Histo-Pôles '!H326</f>
        <v>13840.734943289775</v>
      </c>
      <c r="T326" s="191">
        <f>'PF pro forma'!I326-'Histo-Pôles '!I326</f>
        <v>-22429.717388471123</v>
      </c>
    </row>
    <row r="327" spans="1:20" x14ac:dyDescent="0.25">
      <c r="A327" s="22" t="s">
        <v>97</v>
      </c>
      <c r="B327" s="104" t="s">
        <v>213</v>
      </c>
      <c r="C327" s="57" t="s">
        <v>214</v>
      </c>
      <c r="D327" s="89" t="s">
        <v>160</v>
      </c>
      <c r="E327" s="90">
        <v>50000</v>
      </c>
      <c r="F327" s="90">
        <v>-6000</v>
      </c>
      <c r="G327" s="90">
        <v>19000</v>
      </c>
      <c r="H327" s="90">
        <v>11000</v>
      </c>
      <c r="I327" s="90">
        <v>26000</v>
      </c>
      <c r="J327" s="90">
        <v>-78000</v>
      </c>
      <c r="K327" s="90">
        <v>4000</v>
      </c>
      <c r="L327" s="90">
        <v>15000</v>
      </c>
      <c r="M327" s="90">
        <v>-83000</v>
      </c>
      <c r="N327" s="90">
        <v>-14000</v>
      </c>
      <c r="P327" s="192">
        <f>'PF pro forma'!E327-'Histo-Pôles '!E327</f>
        <v>-267.2285411666162</v>
      </c>
      <c r="Q327" s="192">
        <f>'PF pro forma'!F327-'Histo-Pôles '!F327</f>
        <v>274.04517485863016</v>
      </c>
      <c r="R327" s="192">
        <f>'PF pro forma'!G327-'Histo-Pôles '!G327</f>
        <v>-616.41397597626928</v>
      </c>
      <c r="S327" s="192">
        <f>'PF pro forma'!H327-'Histo-Pôles '!H327</f>
        <v>-117.20093889954296</v>
      </c>
      <c r="T327" s="192">
        <f>'PF pro forma'!I327-'Histo-Pôles '!I327</f>
        <v>192.34119885055406</v>
      </c>
    </row>
    <row r="328" spans="1:20" x14ac:dyDescent="0.25">
      <c r="A328" s="22" t="s">
        <v>101</v>
      </c>
      <c r="B328" s="104" t="s">
        <v>213</v>
      </c>
      <c r="C328" s="61" t="s">
        <v>214</v>
      </c>
      <c r="D328" s="75" t="s">
        <v>161</v>
      </c>
      <c r="E328" s="85">
        <v>1105000</v>
      </c>
      <c r="F328" s="85">
        <v>156000</v>
      </c>
      <c r="G328" s="85">
        <v>259000</v>
      </c>
      <c r="H328" s="85">
        <v>269000</v>
      </c>
      <c r="I328" s="85">
        <v>421000</v>
      </c>
      <c r="J328" s="85">
        <v>1112000</v>
      </c>
      <c r="K328" s="85">
        <v>122000</v>
      </c>
      <c r="L328" s="85">
        <v>256000</v>
      </c>
      <c r="M328" s="85">
        <v>237000</v>
      </c>
      <c r="N328" s="85">
        <v>497000</v>
      </c>
      <c r="P328" s="191">
        <f>'PF pro forma'!E328-'Histo-Pôles '!E328</f>
        <v>23261.820570938289</v>
      </c>
      <c r="Q328" s="191">
        <f>'PF pro forma'!F328-'Histo-Pôles '!F328</f>
        <v>8270.9759898495104</v>
      </c>
      <c r="R328" s="191">
        <f>'PF pro forma'!G328-'Histo-Pôles '!G328</f>
        <v>23504.686766317347</v>
      </c>
      <c r="S328" s="191">
        <f>'PF pro forma'!H328-'Histo-Pôles '!H328</f>
        <v>13723.53400439024</v>
      </c>
      <c r="T328" s="191">
        <f>'PF pro forma'!I328-'Histo-Pôles '!I328</f>
        <v>-22237.376189620583</v>
      </c>
    </row>
    <row r="329" spans="1:20" x14ac:dyDescent="0.25">
      <c r="A329" s="136" t="s">
        <v>103</v>
      </c>
      <c r="B329" s="104" t="s">
        <v>213</v>
      </c>
      <c r="C329" s="57" t="s">
        <v>214</v>
      </c>
      <c r="D329" s="89" t="s">
        <v>172</v>
      </c>
      <c r="E329" s="90">
        <v>22000</v>
      </c>
      <c r="F329" s="90">
        <v>9000</v>
      </c>
      <c r="G329" s="90">
        <v>-1000</v>
      </c>
      <c r="H329" s="90">
        <v>6000</v>
      </c>
      <c r="I329" s="90">
        <v>8000</v>
      </c>
      <c r="J329" s="90">
        <v>5000</v>
      </c>
      <c r="K329" s="90">
        <v>-5000</v>
      </c>
      <c r="L329" s="90">
        <v>4000</v>
      </c>
      <c r="M329" s="90">
        <v>-3000</v>
      </c>
      <c r="N329" s="90">
        <v>9000</v>
      </c>
      <c r="P329" s="192">
        <f>'PF pro forma'!E329-'Histo-Pôles '!E329</f>
        <v>-187.04561150205336</v>
      </c>
      <c r="Q329" s="192">
        <f>'PF pro forma'!F329-'Histo-Pôles '!F329</f>
        <v>13.038312493074045</v>
      </c>
      <c r="R329" s="192">
        <f>'PF pro forma'!G329-'Histo-Pôles '!G329</f>
        <v>-201.3084582160252</v>
      </c>
      <c r="S329" s="192">
        <f>'PF pro forma'!H329-'Histo-Pôles '!H329</f>
        <v>688.07458766868695</v>
      </c>
      <c r="T329" s="192">
        <f>'PF pro forma'!I329-'Histo-Pôles '!I329</f>
        <v>-686.85005344779256</v>
      </c>
    </row>
    <row r="330" spans="1:20" x14ac:dyDescent="0.25">
      <c r="A330" s="22" t="s">
        <v>104</v>
      </c>
      <c r="B330" s="104" t="s">
        <v>213</v>
      </c>
      <c r="C330" s="61" t="s">
        <v>214</v>
      </c>
      <c r="D330" s="66" t="s">
        <v>163</v>
      </c>
      <c r="E330" s="90">
        <v>-17000</v>
      </c>
      <c r="F330" s="90">
        <v>-4000</v>
      </c>
      <c r="G330" s="90">
        <v>-1000</v>
      </c>
      <c r="H330" s="90">
        <v>-6000</v>
      </c>
      <c r="I330" s="90">
        <v>-6000</v>
      </c>
      <c r="J330" s="90">
        <v>8000</v>
      </c>
      <c r="K330" s="90">
        <v>4000</v>
      </c>
      <c r="L330" s="90">
        <v>3000</v>
      </c>
      <c r="M330" s="90">
        <v>1000</v>
      </c>
      <c r="N330" s="90">
        <v>0</v>
      </c>
      <c r="P330" s="192">
        <f>'PF pro forma'!E330-'Histo-Pôles '!E330</f>
        <v>2149.9146764207271</v>
      </c>
      <c r="Q330" s="192">
        <f>'PF pro forma'!F330-'Histo-Pôles '!F330</f>
        <v>398.67930909863844</v>
      </c>
      <c r="R330" s="192">
        <f>'PF pro forma'!G330-'Histo-Pôles '!G330</f>
        <v>1068.5027806942048</v>
      </c>
      <c r="S330" s="192">
        <f>'PF pro forma'!H330-'Histo-Pôles '!H330</f>
        <v>97.536818675072936</v>
      </c>
      <c r="T330" s="192">
        <f>'PF pro forma'!I330-'Histo-Pôles '!I330</f>
        <v>585.195767952805</v>
      </c>
    </row>
    <row r="331" spans="1:20" x14ac:dyDescent="0.25">
      <c r="A331" s="22" t="s">
        <v>92</v>
      </c>
      <c r="B331" s="104" t="s">
        <v>213</v>
      </c>
      <c r="C331" s="61" t="s">
        <v>214</v>
      </c>
      <c r="D331" s="75" t="s">
        <v>164</v>
      </c>
      <c r="E331" s="85">
        <v>1110000</v>
      </c>
      <c r="F331" s="85">
        <v>161000</v>
      </c>
      <c r="G331" s="85">
        <v>257000</v>
      </c>
      <c r="H331" s="85">
        <v>269000</v>
      </c>
      <c r="I331" s="85">
        <v>423000</v>
      </c>
      <c r="J331" s="85">
        <v>1125000</v>
      </c>
      <c r="K331" s="85">
        <v>121000</v>
      </c>
      <c r="L331" s="85">
        <v>263000</v>
      </c>
      <c r="M331" s="85">
        <v>235000</v>
      </c>
      <c r="N331" s="85">
        <v>506000</v>
      </c>
      <c r="P331" s="191">
        <f>'PF pro forma'!E331-'Histo-Pôles '!E331</f>
        <v>25224.689635857008</v>
      </c>
      <c r="Q331" s="191">
        <f>'PF pro forma'!F331-'Histo-Pôles '!F331</f>
        <v>8682.6936114412092</v>
      </c>
      <c r="R331" s="191">
        <f>'PF pro forma'!G331-'Histo-Pôles '!G331</f>
        <v>24371.881088795548</v>
      </c>
      <c r="S331" s="191">
        <f>'PF pro forma'!H331-'Histo-Pôles '!H331</f>
        <v>14509.145410733996</v>
      </c>
      <c r="T331" s="191">
        <f>'PF pro forma'!I331-'Histo-Pôles '!I331</f>
        <v>-22339.030475115578</v>
      </c>
    </row>
    <row r="332" spans="1:20" s="9" customFormat="1" ht="6" customHeight="1" x14ac:dyDescent="0.25">
      <c r="B332" s="105"/>
      <c r="C332" s="6"/>
      <c r="D332" s="1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P332" s="193">
        <f>'PF pro forma'!E332-'Histo-Pôles '!E332</f>
        <v>0</v>
      </c>
      <c r="Q332" s="193">
        <f>'PF pro forma'!F332-'Histo-Pôles '!F332</f>
        <v>0</v>
      </c>
      <c r="R332" s="193">
        <f>'PF pro forma'!G332-'Histo-Pôles '!G332</f>
        <v>0</v>
      </c>
      <c r="S332" s="193">
        <f>'PF pro forma'!H332-'Histo-Pôles '!H332</f>
        <v>0</v>
      </c>
      <c r="T332" s="193">
        <f>'PF pro forma'!I332-'Histo-Pôles '!I332</f>
        <v>0</v>
      </c>
    </row>
    <row r="333" spans="1:20" x14ac:dyDescent="0.25">
      <c r="A333" s="22"/>
      <c r="B333" s="104"/>
      <c r="C333" s="58" t="s">
        <v>214</v>
      </c>
      <c r="D333" s="89" t="str">
        <f>"Allocated Equity (€bn, year to date) "</f>
        <v xml:space="preserve">Allocated Equity (€bn, year to date) </v>
      </c>
      <c r="E333" s="113" t="e">
        <f>#REF!</f>
        <v>#REF!</v>
      </c>
      <c r="F333" s="113" t="e">
        <f>#REF!</f>
        <v>#REF!</v>
      </c>
      <c r="G333" s="82" t="e">
        <f>#REF!</f>
        <v>#REF!</v>
      </c>
      <c r="H333" s="82" t="e">
        <f>#REF!</f>
        <v>#REF!</v>
      </c>
      <c r="I333" s="82" t="e">
        <f>#REF!</f>
        <v>#REF!</v>
      </c>
      <c r="J333" s="82" t="e">
        <f>#REF!</f>
        <v>#REF!</v>
      </c>
      <c r="K333" s="82" t="e">
        <f>#REF!</f>
        <v>#REF!</v>
      </c>
      <c r="L333" s="82" t="e">
        <f>#REF!</f>
        <v>#REF!</v>
      </c>
      <c r="M333" s="82" t="e">
        <f>#REF!</f>
        <v>#REF!</v>
      </c>
      <c r="N333" s="113" t="e">
        <f>#REF!</f>
        <v>#REF!</v>
      </c>
      <c r="P333" s="194" t="e">
        <f>'PF pro forma'!E333-'Histo-Pôles '!E333</f>
        <v>#REF!</v>
      </c>
      <c r="Q333" s="194" t="e">
        <f>'PF pro forma'!F333-'Histo-Pôles '!F333</f>
        <v>#REF!</v>
      </c>
      <c r="R333" s="195" t="e">
        <f>'PF pro forma'!G333-'Histo-Pôles '!G333</f>
        <v>#REF!</v>
      </c>
      <c r="S333" s="195" t="e">
        <f>'PF pro forma'!H333-'Histo-Pôles '!H333</f>
        <v>#REF!</v>
      </c>
      <c r="T333" s="195" t="e">
        <f>'PF pro forma'!I333-'Histo-Pôles '!I333</f>
        <v>#REF!</v>
      </c>
    </row>
    <row r="334" spans="1:20" ht="13.5" customHeight="1" x14ac:dyDescent="0.25">
      <c r="C334" s="6"/>
      <c r="D334" s="7"/>
    </row>
    <row r="335" spans="1:20" s="126" customFormat="1" x14ac:dyDescent="0.25">
      <c r="B335" s="102"/>
      <c r="C335" s="9"/>
      <c r="D335" s="144" t="str">
        <f>"€m "</f>
        <v xml:space="preserve">€m </v>
      </c>
      <c r="E335" s="74">
        <f>2014</f>
        <v>2014</v>
      </c>
      <c r="F335" s="74" t="s">
        <v>148</v>
      </c>
      <c r="G335" s="74" t="s">
        <v>149</v>
      </c>
      <c r="H335" s="74" t="s">
        <v>150</v>
      </c>
      <c r="I335" s="74" t="s">
        <v>151</v>
      </c>
      <c r="J335" s="74">
        <f>2013</f>
        <v>2013</v>
      </c>
      <c r="K335" s="74" t="s">
        <v>152</v>
      </c>
      <c r="L335" s="74" t="s">
        <v>153</v>
      </c>
      <c r="M335" s="74" t="s">
        <v>154</v>
      </c>
      <c r="N335" s="74" t="s">
        <v>155</v>
      </c>
      <c r="P335" s="189">
        <f>2014</f>
        <v>2014</v>
      </c>
      <c r="Q335" s="189" t="s">
        <v>148</v>
      </c>
      <c r="R335" s="189" t="s">
        <v>149</v>
      </c>
      <c r="S335" s="189" t="s">
        <v>150</v>
      </c>
      <c r="T335" s="189" t="s">
        <v>151</v>
      </c>
    </row>
    <row r="336" spans="1:20" x14ac:dyDescent="0.25">
      <c r="D336" s="66" t="s">
        <v>198</v>
      </c>
    </row>
    <row r="337" spans="1:20" x14ac:dyDescent="0.25">
      <c r="A337" s="22" t="s">
        <v>99</v>
      </c>
      <c r="B337" s="104" t="s">
        <v>215</v>
      </c>
      <c r="C337" s="61" t="s">
        <v>19</v>
      </c>
      <c r="D337" s="75" t="s">
        <v>157</v>
      </c>
      <c r="E337" s="85">
        <v>1558000</v>
      </c>
      <c r="F337" s="85">
        <v>382000</v>
      </c>
      <c r="G337" s="85">
        <v>397000</v>
      </c>
      <c r="H337" s="85">
        <v>412000</v>
      </c>
      <c r="I337" s="85">
        <v>367000</v>
      </c>
      <c r="J337" s="81">
        <v>1409000</v>
      </c>
      <c r="K337" s="81">
        <v>341000</v>
      </c>
      <c r="L337" s="81">
        <v>357000</v>
      </c>
      <c r="M337" s="81">
        <v>387000</v>
      </c>
      <c r="N337" s="81">
        <v>324000</v>
      </c>
      <c r="P337" s="191">
        <f>'PF pro forma'!E337-'Histo-Pôles '!E337</f>
        <v>18915.233626267873</v>
      </c>
      <c r="Q337" s="191">
        <f>'PF pro forma'!F337-'Histo-Pôles '!F337</f>
        <v>5765.6743532520486</v>
      </c>
      <c r="R337" s="191">
        <f>'PF pro forma'!G337-'Histo-Pôles '!G337</f>
        <v>4804.3743535142276</v>
      </c>
      <c r="S337" s="191">
        <f>'PF pro forma'!H337-'Histo-Pôles '!H337</f>
        <v>4264.9457911403151</v>
      </c>
      <c r="T337" s="191">
        <f>'PF pro forma'!I337-'Histo-Pôles '!I337</f>
        <v>4080.2391283606412</v>
      </c>
    </row>
    <row r="338" spans="1:20" x14ac:dyDescent="0.25">
      <c r="A338" s="63" t="s">
        <v>95</v>
      </c>
      <c r="B338" s="104" t="s">
        <v>215</v>
      </c>
      <c r="C338" s="61" t="s">
        <v>19</v>
      </c>
      <c r="D338" s="66" t="s">
        <v>158</v>
      </c>
      <c r="E338" s="90">
        <v>-1286000</v>
      </c>
      <c r="F338" s="90">
        <v>-346000</v>
      </c>
      <c r="G338" s="90">
        <v>-327000</v>
      </c>
      <c r="H338" s="90">
        <v>-309000</v>
      </c>
      <c r="I338" s="90">
        <v>-304000</v>
      </c>
      <c r="J338" s="90">
        <v>-1190000</v>
      </c>
      <c r="K338" s="90">
        <v>-311000</v>
      </c>
      <c r="L338" s="90">
        <v>-296000</v>
      </c>
      <c r="M338" s="90">
        <v>-295000</v>
      </c>
      <c r="N338" s="90">
        <v>-288000</v>
      </c>
      <c r="P338" s="192">
        <f>'PF pro forma'!E338-'Histo-Pôles '!E338</f>
        <v>-1692.2345406881068</v>
      </c>
      <c r="Q338" s="192">
        <f>'PF pro forma'!F338-'Histo-Pôles '!F338</f>
        <v>576.52827786689159</v>
      </c>
      <c r="R338" s="192">
        <f>'PF pro forma'!G338-'Histo-Pôles '!G338</f>
        <v>77.760330958117265</v>
      </c>
      <c r="S338" s="192">
        <f>'PF pro forma'!H338-'Histo-Pôles '!H338</f>
        <v>614.90671965898946</v>
      </c>
      <c r="T338" s="192">
        <f>'PF pro forma'!I338-'Histo-Pôles '!I338</f>
        <v>-2961.4298691719887</v>
      </c>
    </row>
    <row r="339" spans="1:20" x14ac:dyDescent="0.25">
      <c r="A339" s="22" t="s">
        <v>100</v>
      </c>
      <c r="B339" s="104" t="s">
        <v>215</v>
      </c>
      <c r="C339" s="61" t="s">
        <v>19</v>
      </c>
      <c r="D339" s="75" t="s">
        <v>159</v>
      </c>
      <c r="E339" s="85">
        <v>272000</v>
      </c>
      <c r="F339" s="85">
        <v>36000</v>
      </c>
      <c r="G339" s="85">
        <v>70000</v>
      </c>
      <c r="H339" s="85">
        <v>103000</v>
      </c>
      <c r="I339" s="85">
        <v>63000</v>
      </c>
      <c r="J339" s="85">
        <v>219000</v>
      </c>
      <c r="K339" s="85">
        <v>30000</v>
      </c>
      <c r="L339" s="85">
        <v>61000</v>
      </c>
      <c r="M339" s="85">
        <v>92000</v>
      </c>
      <c r="N339" s="85">
        <v>36000</v>
      </c>
      <c r="P339" s="191">
        <f>'PF pro forma'!E339-'Histo-Pôles '!E339</f>
        <v>17222.999085579766</v>
      </c>
      <c r="Q339" s="191">
        <f>'PF pro forma'!F339-'Histo-Pôles '!F339</f>
        <v>6342.2026311189402</v>
      </c>
      <c r="R339" s="191">
        <f>'PF pro forma'!G339-'Histo-Pôles '!G339</f>
        <v>4882.1346844723448</v>
      </c>
      <c r="S339" s="191">
        <f>'PF pro forma'!H339-'Histo-Pôles '!H339</f>
        <v>4879.8525107993046</v>
      </c>
      <c r="T339" s="191">
        <f>'PF pro forma'!I339-'Histo-Pôles '!I339</f>
        <v>1118.8092591886525</v>
      </c>
    </row>
    <row r="340" spans="1:20" x14ac:dyDescent="0.25">
      <c r="A340" s="22" t="s">
        <v>97</v>
      </c>
      <c r="B340" s="104" t="s">
        <v>215</v>
      </c>
      <c r="C340" s="57" t="s">
        <v>19</v>
      </c>
      <c r="D340" s="89" t="s">
        <v>160</v>
      </c>
      <c r="E340" s="90">
        <v>5000</v>
      </c>
      <c r="F340" s="90">
        <v>3000</v>
      </c>
      <c r="G340" s="90">
        <v>1000</v>
      </c>
      <c r="H340" s="90">
        <v>1000</v>
      </c>
      <c r="I340" s="90">
        <v>0</v>
      </c>
      <c r="J340" s="90">
        <v>10000</v>
      </c>
      <c r="K340" s="90">
        <v>10000</v>
      </c>
      <c r="L340" s="90">
        <v>0</v>
      </c>
      <c r="M340" s="90">
        <v>0</v>
      </c>
      <c r="N340" s="90">
        <v>0</v>
      </c>
      <c r="P340" s="192">
        <f>'PF pro forma'!E340-'Histo-Pôles '!E340</f>
        <v>-11.866641188379617</v>
      </c>
      <c r="Q340" s="192">
        <f>'PF pro forma'!F340-'Histo-Pôles '!F340</f>
        <v>-286.44713639457177</v>
      </c>
      <c r="R340" s="192">
        <f>'PF pro forma'!G340-'Histo-Pôles '!G340</f>
        <v>-218.99971852329156</v>
      </c>
      <c r="S340" s="192">
        <f>'PF pro forma'!H340-'Histo-Pôles '!H340</f>
        <v>246.63711292755033</v>
      </c>
      <c r="T340" s="192">
        <f>'PF pro forma'!I340-'Histo-Pôles '!I340</f>
        <v>246.9431008019333</v>
      </c>
    </row>
    <row r="341" spans="1:20" x14ac:dyDescent="0.25">
      <c r="A341" s="22" t="s">
        <v>101</v>
      </c>
      <c r="B341" s="104" t="s">
        <v>215</v>
      </c>
      <c r="C341" s="61" t="s">
        <v>19</v>
      </c>
      <c r="D341" s="75" t="s">
        <v>161</v>
      </c>
      <c r="E341" s="85">
        <v>277000</v>
      </c>
      <c r="F341" s="85">
        <v>39000</v>
      </c>
      <c r="G341" s="85">
        <v>71000</v>
      </c>
      <c r="H341" s="85">
        <v>104000</v>
      </c>
      <c r="I341" s="85">
        <v>63000</v>
      </c>
      <c r="J341" s="85">
        <v>229000</v>
      </c>
      <c r="K341" s="85">
        <v>40000</v>
      </c>
      <c r="L341" s="85">
        <v>61000</v>
      </c>
      <c r="M341" s="85">
        <v>92000</v>
      </c>
      <c r="N341" s="85">
        <v>36000</v>
      </c>
      <c r="P341" s="191">
        <f>'PF pro forma'!E341-'Histo-Pôles '!E341</f>
        <v>17211.132444391376</v>
      </c>
      <c r="Q341" s="191">
        <f>'PF pro forma'!F341-'Histo-Pôles '!F341</f>
        <v>6055.7554947243698</v>
      </c>
      <c r="R341" s="191">
        <f>'PF pro forma'!G341-'Histo-Pôles '!G341</f>
        <v>4663.1349659490515</v>
      </c>
      <c r="S341" s="191">
        <f>'PF pro forma'!H341-'Histo-Pôles '!H341</f>
        <v>5126.4896237268549</v>
      </c>
      <c r="T341" s="191">
        <f>'PF pro forma'!I341-'Histo-Pôles '!I341</f>
        <v>1365.7523599905835</v>
      </c>
    </row>
    <row r="342" spans="1:20" x14ac:dyDescent="0.25">
      <c r="A342" s="137" t="s">
        <v>123</v>
      </c>
      <c r="B342" s="104" t="s">
        <v>215</v>
      </c>
      <c r="C342" s="57" t="s">
        <v>19</v>
      </c>
      <c r="D342" s="89" t="s">
        <v>169</v>
      </c>
      <c r="E342" s="90">
        <v>8000</v>
      </c>
      <c r="F342" s="90">
        <v>9000</v>
      </c>
      <c r="G342" s="90">
        <v>-1000</v>
      </c>
      <c r="H342" s="90">
        <v>0</v>
      </c>
      <c r="I342" s="90">
        <v>0</v>
      </c>
      <c r="J342" s="90">
        <v>-1000</v>
      </c>
      <c r="K342" s="90">
        <v>0</v>
      </c>
      <c r="L342" s="90">
        <v>0</v>
      </c>
      <c r="M342" s="90">
        <v>0</v>
      </c>
      <c r="N342" s="90">
        <v>-1000</v>
      </c>
      <c r="P342" s="192">
        <f>'PF pro forma'!E342-'Histo-Pôles '!E342</f>
        <v>-49.493387567351419</v>
      </c>
      <c r="Q342" s="192">
        <f>'PF pro forma'!F342-'Histo-Pôles '!F342</f>
        <v>-503.78598300048725</v>
      </c>
      <c r="R342" s="192">
        <f>'PF pro forma'!G342-'Histo-Pôles '!G342</f>
        <v>849.22916609817173</v>
      </c>
      <c r="S342" s="192">
        <f>'PF pro forma'!H342-'Histo-Pôles '!H342</f>
        <v>-135.66839959319108</v>
      </c>
      <c r="T342" s="192">
        <f>'PF pro forma'!I342-'Histo-Pôles '!I342</f>
        <v>-259.26817107184416</v>
      </c>
    </row>
    <row r="343" spans="1:20" x14ac:dyDescent="0.25">
      <c r="A343" s="22" t="s">
        <v>92</v>
      </c>
      <c r="B343" s="104" t="s">
        <v>215</v>
      </c>
      <c r="C343" s="61" t="s">
        <v>19</v>
      </c>
      <c r="D343" s="75" t="s">
        <v>164</v>
      </c>
      <c r="E343" s="85">
        <v>285000</v>
      </c>
      <c r="F343" s="85">
        <v>48000</v>
      </c>
      <c r="G343" s="85">
        <v>70000</v>
      </c>
      <c r="H343" s="85">
        <v>104000</v>
      </c>
      <c r="I343" s="85">
        <v>63000</v>
      </c>
      <c r="J343" s="85">
        <v>228000</v>
      </c>
      <c r="K343" s="85">
        <v>40000</v>
      </c>
      <c r="L343" s="85">
        <v>61000</v>
      </c>
      <c r="M343" s="85">
        <v>92000</v>
      </c>
      <c r="N343" s="85">
        <v>35000</v>
      </c>
      <c r="P343" s="191">
        <f>'PF pro forma'!E343-'Histo-Pôles '!E343</f>
        <v>17161.639056824031</v>
      </c>
      <c r="Q343" s="191">
        <f>'PF pro forma'!F343-'Histo-Pôles '!F343</f>
        <v>5551.9695117238807</v>
      </c>
      <c r="R343" s="191">
        <f>'PF pro forma'!G343-'Histo-Pôles '!G343</f>
        <v>5512.3641320472234</v>
      </c>
      <c r="S343" s="191">
        <f>'PF pro forma'!H343-'Histo-Pôles '!H343</f>
        <v>4990.8212241336587</v>
      </c>
      <c r="T343" s="191">
        <f>'PF pro forma'!I343-'Histo-Pôles '!I343</f>
        <v>1106.4841889187373</v>
      </c>
    </row>
    <row r="344" spans="1:20" s="9" customFormat="1" ht="6" customHeight="1" x14ac:dyDescent="0.25">
      <c r="B344" s="105"/>
      <c r="C344" s="6"/>
      <c r="D344" s="1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P344" s="193">
        <f>'PF pro forma'!E344-'Histo-Pôles '!E344</f>
        <v>0</v>
      </c>
      <c r="Q344" s="193">
        <f>'PF pro forma'!F344-'Histo-Pôles '!F344</f>
        <v>0</v>
      </c>
      <c r="R344" s="193">
        <f>'PF pro forma'!G344-'Histo-Pôles '!G344</f>
        <v>0</v>
      </c>
      <c r="S344" s="193">
        <f>'PF pro forma'!H344-'Histo-Pôles '!H344</f>
        <v>0</v>
      </c>
      <c r="T344" s="193">
        <f>'PF pro forma'!I344-'Histo-Pôles '!I344</f>
        <v>0</v>
      </c>
    </row>
    <row r="345" spans="1:20" x14ac:dyDescent="0.25">
      <c r="A345" s="22"/>
      <c r="B345" s="104"/>
      <c r="C345" s="58" t="s">
        <v>19</v>
      </c>
      <c r="D345" s="89" t="str">
        <f>"Allocated Equity (€bn, year to date) "</f>
        <v xml:space="preserve">Allocated Equity (€bn, year to date) </v>
      </c>
      <c r="E345" s="113" t="e">
        <f>#REF!</f>
        <v>#REF!</v>
      </c>
      <c r="F345" s="113" t="e">
        <f>#REF!</f>
        <v>#REF!</v>
      </c>
      <c r="G345" s="82" t="e">
        <f>#REF!</f>
        <v>#REF!</v>
      </c>
      <c r="H345" s="82" t="e">
        <f>#REF!</f>
        <v>#REF!</v>
      </c>
      <c r="I345" s="82" t="e">
        <f>#REF!</f>
        <v>#REF!</v>
      </c>
      <c r="J345" s="82" t="e">
        <f>#REF!</f>
        <v>#REF!</v>
      </c>
      <c r="K345" s="82" t="e">
        <f>#REF!</f>
        <v>#REF!</v>
      </c>
      <c r="L345" s="82" t="e">
        <f>#REF!</f>
        <v>#REF!</v>
      </c>
      <c r="M345" s="82" t="e">
        <f>#REF!</f>
        <v>#REF!</v>
      </c>
      <c r="N345" s="113" t="e">
        <f>#REF!</f>
        <v>#REF!</v>
      </c>
      <c r="P345" s="194" t="e">
        <f>'PF pro forma'!E345-'Histo-Pôles '!E345</f>
        <v>#REF!</v>
      </c>
      <c r="Q345" s="194" t="e">
        <f>'PF pro forma'!F345-'Histo-Pôles '!F345</f>
        <v>#REF!</v>
      </c>
      <c r="R345" s="195" t="e">
        <f>'PF pro forma'!G345-'Histo-Pôles '!G345</f>
        <v>#REF!</v>
      </c>
      <c r="S345" s="195" t="e">
        <f>'PF pro forma'!H345-'Histo-Pôles '!H345</f>
        <v>#REF!</v>
      </c>
      <c r="T345" s="195" t="e">
        <f>'PF pro forma'!I345-'Histo-Pôles '!I345</f>
        <v>#REF!</v>
      </c>
    </row>
    <row r="346" spans="1:20" x14ac:dyDescent="0.25">
      <c r="C346" s="6"/>
      <c r="D346" s="7"/>
    </row>
    <row r="347" spans="1:20" s="126" customFormat="1" x14ac:dyDescent="0.25">
      <c r="B347" s="102"/>
      <c r="C347" s="9"/>
      <c r="D347" s="144" t="str">
        <f>"€m "</f>
        <v xml:space="preserve">€m </v>
      </c>
      <c r="E347" s="74">
        <f>2014</f>
        <v>2014</v>
      </c>
      <c r="F347" s="74" t="s">
        <v>148</v>
      </c>
      <c r="G347" s="74" t="s">
        <v>149</v>
      </c>
      <c r="H347" s="74" t="s">
        <v>150</v>
      </c>
      <c r="I347" s="74" t="s">
        <v>151</v>
      </c>
      <c r="J347" s="74">
        <f>2013</f>
        <v>2013</v>
      </c>
      <c r="K347" s="74" t="s">
        <v>152</v>
      </c>
      <c r="L347" s="74" t="s">
        <v>153</v>
      </c>
      <c r="M347" s="74" t="s">
        <v>154</v>
      </c>
      <c r="N347" s="74" t="s">
        <v>155</v>
      </c>
      <c r="P347" s="189">
        <f>2014</f>
        <v>2014</v>
      </c>
      <c r="Q347" s="189" t="s">
        <v>148</v>
      </c>
      <c r="R347" s="189" t="s">
        <v>149</v>
      </c>
      <c r="S347" s="189" t="s">
        <v>150</v>
      </c>
      <c r="T347" s="189" t="s">
        <v>151</v>
      </c>
    </row>
    <row r="348" spans="1:20" x14ac:dyDescent="0.25">
      <c r="D348" s="75" t="s">
        <v>199</v>
      </c>
    </row>
    <row r="349" spans="1:20" x14ac:dyDescent="0.25">
      <c r="A349" s="22" t="s">
        <v>99</v>
      </c>
      <c r="B349" s="138" t="s">
        <v>122</v>
      </c>
      <c r="C349" s="67" t="s">
        <v>3</v>
      </c>
      <c r="D349" s="75" t="s">
        <v>157</v>
      </c>
      <c r="E349" s="85">
        <v>375000</v>
      </c>
      <c r="F349" s="85">
        <v>254000</v>
      </c>
      <c r="G349" s="85">
        <v>-145000</v>
      </c>
      <c r="H349" s="85">
        <v>-49000</v>
      </c>
      <c r="I349" s="85">
        <v>315000</v>
      </c>
      <c r="J349" s="81">
        <v>322000</v>
      </c>
      <c r="K349" s="81">
        <v>93000</v>
      </c>
      <c r="L349" s="81">
        <v>-125000</v>
      </c>
      <c r="M349" s="81">
        <v>209000</v>
      </c>
      <c r="N349" s="81">
        <v>145000</v>
      </c>
      <c r="P349" s="191">
        <f>'PF pro forma'!E349-'Histo-Pôles '!E349</f>
        <v>-54674.464138603769</v>
      </c>
      <c r="Q349" s="191">
        <f>'PF pro forma'!F349-'Histo-Pôles '!F349</f>
        <v>-4648.6808822718449</v>
      </c>
      <c r="R349" s="191">
        <f>'PF pro forma'!G349-'Histo-Pôles '!G349</f>
        <v>-5510.3959166595014</v>
      </c>
      <c r="S349" s="191">
        <f>'PF pro forma'!H349-'Histo-Pôles '!H349</f>
        <v>-21900.216975622752</v>
      </c>
      <c r="T349" s="191">
        <f>'PF pro forma'!I349-'Histo-Pôles '!I349</f>
        <v>-22615.170364049147</v>
      </c>
    </row>
    <row r="350" spans="1:20" x14ac:dyDescent="0.25">
      <c r="A350" s="62" t="s">
        <v>95</v>
      </c>
      <c r="B350" s="138" t="s">
        <v>122</v>
      </c>
      <c r="C350" s="67" t="s">
        <v>3</v>
      </c>
      <c r="D350" s="66" t="s">
        <v>158</v>
      </c>
      <c r="E350" s="90">
        <v>-1275000</v>
      </c>
      <c r="F350" s="90">
        <v>-394000</v>
      </c>
      <c r="G350" s="90">
        <v>-304000</v>
      </c>
      <c r="H350" s="90">
        <v>-351000</v>
      </c>
      <c r="I350" s="90">
        <v>-226000</v>
      </c>
      <c r="J350" s="90">
        <v>-1280000</v>
      </c>
      <c r="K350" s="90">
        <v>-446000</v>
      </c>
      <c r="L350" s="90">
        <v>-314000</v>
      </c>
      <c r="M350" s="90">
        <v>-211000</v>
      </c>
      <c r="N350" s="90">
        <v>-309000</v>
      </c>
      <c r="P350" s="192">
        <f>'PF pro forma'!E350-'Histo-Pôles '!E350</f>
        <v>22948.168402366806</v>
      </c>
      <c r="Q350" s="192">
        <f>'PF pro forma'!F350-'Histo-Pôles '!F350</f>
        <v>11100.410682582413</v>
      </c>
      <c r="R350" s="192">
        <f>'PF pro forma'!G350-'Histo-Pôles '!G350</f>
        <v>9366.2742863542517</v>
      </c>
      <c r="S350" s="192">
        <f>'PF pro forma'!H350-'Histo-Pôles '!H350</f>
        <v>13921.899036161019</v>
      </c>
      <c r="T350" s="192">
        <f>'PF pro forma'!I350-'Histo-Pôles '!I350</f>
        <v>-11440.415602730907</v>
      </c>
    </row>
    <row r="351" spans="1:20" s="16" customFormat="1" x14ac:dyDescent="0.25">
      <c r="A351" s="62"/>
      <c r="B351" s="153" t="s">
        <v>202</v>
      </c>
      <c r="C351" s="67" t="s">
        <v>3</v>
      </c>
      <c r="D351" s="64" t="s">
        <v>200</v>
      </c>
      <c r="E351" s="141">
        <v>-757000</v>
      </c>
      <c r="F351" s="141">
        <v>-254000</v>
      </c>
      <c r="G351" s="141">
        <v>-154000</v>
      </c>
      <c r="H351" s="141">
        <v>-207000</v>
      </c>
      <c r="I351" s="141">
        <v>-142000</v>
      </c>
      <c r="J351" s="141">
        <v>-661000</v>
      </c>
      <c r="K351" s="141">
        <v>-287000</v>
      </c>
      <c r="L351" s="141">
        <v>-145000</v>
      </c>
      <c r="M351" s="142">
        <v>-74000</v>
      </c>
      <c r="N351" s="141">
        <v>-155000</v>
      </c>
      <c r="P351" s="201">
        <f>'PF pro forma'!E351-'Histo-Pôles '!E351</f>
        <v>444.09520604612771</v>
      </c>
      <c r="Q351" s="201">
        <f>'PF pro forma'!F351-'Histo-Pôles '!F351</f>
        <v>-192.11606182917603</v>
      </c>
      <c r="R351" s="201">
        <f>'PF pro forma'!G351-'Histo-Pôles '!G351</f>
        <v>505.57155721168965</v>
      </c>
      <c r="S351" s="201">
        <f>'PF pro forma'!H351-'Histo-Pôles '!H351</f>
        <v>-2.4531160285696387</v>
      </c>
      <c r="T351" s="201">
        <f>'PF pro forma'!I351-'Histo-Pôles '!I351</f>
        <v>133.09282669203822</v>
      </c>
    </row>
    <row r="352" spans="1:20" x14ac:dyDescent="0.25">
      <c r="A352" s="22" t="s">
        <v>100</v>
      </c>
      <c r="B352" s="138" t="s">
        <v>122</v>
      </c>
      <c r="C352" s="67" t="s">
        <v>3</v>
      </c>
      <c r="D352" s="75" t="s">
        <v>159</v>
      </c>
      <c r="E352" s="85">
        <v>-900000</v>
      </c>
      <c r="F352" s="85">
        <v>-140000</v>
      </c>
      <c r="G352" s="85">
        <v>-449000</v>
      </c>
      <c r="H352" s="85">
        <v>-400000</v>
      </c>
      <c r="I352" s="85">
        <v>89000</v>
      </c>
      <c r="J352" s="85">
        <v>-958000</v>
      </c>
      <c r="K352" s="85">
        <v>-353000</v>
      </c>
      <c r="L352" s="85">
        <v>-439000</v>
      </c>
      <c r="M352" s="85">
        <v>-2000</v>
      </c>
      <c r="N352" s="85">
        <v>-164000</v>
      </c>
      <c r="P352" s="191">
        <f>'PF pro forma'!E352-'Histo-Pôles '!E352</f>
        <v>-31726.295736236963</v>
      </c>
      <c r="Q352" s="191">
        <f>'PF pro forma'!F352-'Histo-Pôles '!F352</f>
        <v>6451.729800310568</v>
      </c>
      <c r="R352" s="191">
        <f>'PF pro forma'!G352-'Histo-Pôles '!G352</f>
        <v>3855.8783696947503</v>
      </c>
      <c r="S352" s="191">
        <f>'PF pro forma'!H352-'Histo-Pôles '!H352</f>
        <v>-7978.3179394617327</v>
      </c>
      <c r="T352" s="191">
        <f>'PF pro forma'!I352-'Histo-Pôles '!I352</f>
        <v>-34055.585966780054</v>
      </c>
    </row>
    <row r="353" spans="1:21" x14ac:dyDescent="0.25">
      <c r="A353" s="62" t="s">
        <v>97</v>
      </c>
      <c r="B353" s="138" t="s">
        <v>122</v>
      </c>
      <c r="C353" s="68" t="s">
        <v>3</v>
      </c>
      <c r="D353" s="89" t="s">
        <v>160</v>
      </c>
      <c r="E353" s="90">
        <v>-49000</v>
      </c>
      <c r="F353" s="90">
        <v>-38000</v>
      </c>
      <c r="G353" s="90">
        <v>1000</v>
      </c>
      <c r="H353" s="90">
        <v>8000</v>
      </c>
      <c r="I353" s="90">
        <v>-20000</v>
      </c>
      <c r="J353" s="90">
        <v>-17000</v>
      </c>
      <c r="K353" s="90">
        <v>5000</v>
      </c>
      <c r="L353" s="90">
        <v>-15000</v>
      </c>
      <c r="M353" s="90">
        <v>2000</v>
      </c>
      <c r="N353" s="90">
        <v>-9000</v>
      </c>
      <c r="P353" s="192">
        <f>'PF pro forma'!E353-'Histo-Pôles '!E353</f>
        <v>1781.8593389824528</v>
      </c>
      <c r="Q353" s="192">
        <f>'PF pro forma'!F353-'Histo-Pôles '!F353</f>
        <v>261.13833648728178</v>
      </c>
      <c r="R353" s="192">
        <f>'PF pro forma'!G353-'Histo-Pôles '!G353</f>
        <v>417.02441361127057</v>
      </c>
      <c r="S353" s="192">
        <f>'PF pro forma'!H353-'Histo-Pôles '!H353</f>
        <v>722.6093315656417</v>
      </c>
      <c r="T353" s="192">
        <f>'PF pro forma'!I353-'Histo-Pôles '!I353</f>
        <v>381.08725731833329</v>
      </c>
    </row>
    <row r="354" spans="1:21" x14ac:dyDescent="0.25">
      <c r="A354" s="137" t="s">
        <v>121</v>
      </c>
      <c r="B354" s="138" t="s">
        <v>122</v>
      </c>
      <c r="C354" s="68" t="s">
        <v>3</v>
      </c>
      <c r="D354" s="148" t="e">
        <f>#REF!</f>
        <v>#REF!</v>
      </c>
      <c r="E354" s="90">
        <v>-6000000</v>
      </c>
      <c r="F354" s="90">
        <v>-50000</v>
      </c>
      <c r="G354" s="90">
        <v>0</v>
      </c>
      <c r="H354" s="90">
        <v>-5950000</v>
      </c>
      <c r="I354" s="90">
        <v>0</v>
      </c>
      <c r="J354" s="90">
        <v>-798000</v>
      </c>
      <c r="K354" s="90">
        <v>-798000</v>
      </c>
      <c r="L354" s="90">
        <v>0</v>
      </c>
      <c r="M354" s="90">
        <v>0</v>
      </c>
      <c r="N354" s="90">
        <v>0</v>
      </c>
      <c r="P354" s="192">
        <f>'PF pro forma'!E354-'Histo-Pôles '!E354</f>
        <v>0</v>
      </c>
      <c r="Q354" s="192">
        <f>'PF pro forma'!F354-'Histo-Pôles '!F354</f>
        <v>4.6566128730773926E-10</v>
      </c>
      <c r="R354" s="192">
        <f>'PF pro forma'!G354-'Histo-Pôles '!G354</f>
        <v>-4.6566128730773926E-10</v>
      </c>
      <c r="S354" s="192">
        <f>'PF pro forma'!H354-'Histo-Pôles '!H354</f>
        <v>0</v>
      </c>
      <c r="T354" s="192">
        <f>'PF pro forma'!I354-'Histo-Pôles '!I354</f>
        <v>0</v>
      </c>
    </row>
    <row r="355" spans="1:21" x14ac:dyDescent="0.25">
      <c r="A355" s="22" t="s">
        <v>101</v>
      </c>
      <c r="B355" s="138" t="s">
        <v>122</v>
      </c>
      <c r="C355" s="67" t="s">
        <v>3</v>
      </c>
      <c r="D355" s="75" t="s">
        <v>161</v>
      </c>
      <c r="E355" s="85">
        <v>-6949000</v>
      </c>
      <c r="F355" s="85">
        <v>-228000</v>
      </c>
      <c r="G355" s="85">
        <v>-448000</v>
      </c>
      <c r="H355" s="85">
        <v>-6342000</v>
      </c>
      <c r="I355" s="85">
        <v>69000</v>
      </c>
      <c r="J355" s="85">
        <v>-1773000</v>
      </c>
      <c r="K355" s="85">
        <v>-1146000</v>
      </c>
      <c r="L355" s="85">
        <v>-454000</v>
      </c>
      <c r="M355" s="85">
        <v>0</v>
      </c>
      <c r="N355" s="85">
        <v>-173000</v>
      </c>
      <c r="P355" s="191">
        <f>'PF pro forma'!E355-'Histo-Pôles '!E355</f>
        <v>-29944.436397254467</v>
      </c>
      <c r="Q355" s="191">
        <f>'PF pro forma'!F355-'Histo-Pôles '!F355</f>
        <v>6712.8681367983227</v>
      </c>
      <c r="R355" s="191">
        <f>'PF pro forma'!G355-'Histo-Pôles '!G355</f>
        <v>4272.9027833055588</v>
      </c>
      <c r="S355" s="191">
        <f>'PF pro forma'!H355-'Histo-Pôles '!H355</f>
        <v>-7255.7086078962311</v>
      </c>
      <c r="T355" s="191">
        <f>'PF pro forma'!I355-'Histo-Pôles '!I355</f>
        <v>-33674.498709461725</v>
      </c>
    </row>
    <row r="356" spans="1:21" x14ac:dyDescent="0.25">
      <c r="A356" s="96" t="s">
        <v>103</v>
      </c>
      <c r="B356" s="138" t="s">
        <v>122</v>
      </c>
      <c r="C356" s="69" t="s">
        <v>3</v>
      </c>
      <c r="D356" s="89" t="s">
        <v>172</v>
      </c>
      <c r="E356" s="90">
        <v>14000</v>
      </c>
      <c r="F356" s="90">
        <v>-28000</v>
      </c>
      <c r="G356" s="90">
        <v>5000</v>
      </c>
      <c r="H356" s="90">
        <v>23000</v>
      </c>
      <c r="I356" s="90">
        <v>14000</v>
      </c>
      <c r="J356" s="90">
        <v>-19000</v>
      </c>
      <c r="K356" s="90">
        <v>26000</v>
      </c>
      <c r="L356" s="90">
        <v>36000</v>
      </c>
      <c r="M356" s="90">
        <v>-4000</v>
      </c>
      <c r="N356" s="90">
        <v>-77000</v>
      </c>
      <c r="P356" s="192">
        <f>'PF pro forma'!E356-'Histo-Pôles '!E356</f>
        <v>4658.7387231025423</v>
      </c>
      <c r="Q356" s="192">
        <f>'PF pro forma'!F356-'Histo-Pôles '!F356</f>
        <v>885.70556224169559</v>
      </c>
      <c r="R356" s="192">
        <f>'PF pro forma'!G356-'Histo-Pôles '!G356</f>
        <v>687.23268730385826</v>
      </c>
      <c r="S356" s="192">
        <f>'PF pro forma'!H356-'Histo-Pôles '!H356</f>
        <v>168.83050088862365</v>
      </c>
      <c r="T356" s="192">
        <f>'PF pro forma'!I356-'Histo-Pôles '!I356</f>
        <v>2916.969972668383</v>
      </c>
    </row>
    <row r="357" spans="1:21" x14ac:dyDescent="0.25">
      <c r="A357" s="62" t="s">
        <v>104</v>
      </c>
      <c r="B357" s="138" t="s">
        <v>122</v>
      </c>
      <c r="C357" s="67" t="s">
        <v>3</v>
      </c>
      <c r="D357" s="66" t="s">
        <v>163</v>
      </c>
      <c r="E357" s="90">
        <v>-210000</v>
      </c>
      <c r="F357" s="90">
        <v>-263000</v>
      </c>
      <c r="G357" s="90">
        <v>43000</v>
      </c>
      <c r="H357" s="90">
        <v>12000</v>
      </c>
      <c r="I357" s="90">
        <v>-2000</v>
      </c>
      <c r="J357" s="90">
        <v>-81000</v>
      </c>
      <c r="K357" s="90">
        <v>-93000</v>
      </c>
      <c r="L357" s="90">
        <v>10000</v>
      </c>
      <c r="M357" s="90">
        <v>-9000</v>
      </c>
      <c r="N357" s="90">
        <v>11000</v>
      </c>
      <c r="P357" s="192">
        <f>'PF pro forma'!E357-'Histo-Pôles '!E357</f>
        <v>15765.155947590509</v>
      </c>
      <c r="Q357" s="192">
        <f>'PF pro forma'!F357-'Histo-Pôles '!F357</f>
        <v>60.432504326279741</v>
      </c>
      <c r="R357" s="192">
        <f>'PF pro forma'!G357-'Histo-Pôles '!G357</f>
        <v>15955.802933991108</v>
      </c>
      <c r="S357" s="192">
        <f>'PF pro forma'!H357-'Histo-Pôles '!H357</f>
        <v>-168.27928126005281</v>
      </c>
      <c r="T357" s="192">
        <f>'PF pro forma'!I357-'Histo-Pôles '!I357</f>
        <v>-82.800209466798151</v>
      </c>
    </row>
    <row r="358" spans="1:21" x14ac:dyDescent="0.25">
      <c r="A358" s="22" t="s">
        <v>92</v>
      </c>
      <c r="B358" s="138" t="s">
        <v>122</v>
      </c>
      <c r="C358" s="67" t="s">
        <v>3</v>
      </c>
      <c r="D358" s="75" t="s">
        <v>164</v>
      </c>
      <c r="E358" s="85">
        <v>-7145000</v>
      </c>
      <c r="F358" s="85">
        <v>-519000</v>
      </c>
      <c r="G358" s="85">
        <v>-400000</v>
      </c>
      <c r="H358" s="85">
        <v>-6307000</v>
      </c>
      <c r="I358" s="85">
        <v>81000</v>
      </c>
      <c r="J358" s="85">
        <v>-1873000</v>
      </c>
      <c r="K358" s="85">
        <v>-1213000</v>
      </c>
      <c r="L358" s="85">
        <v>-408000</v>
      </c>
      <c r="M358" s="85">
        <v>-13000</v>
      </c>
      <c r="N358" s="85">
        <v>-239000</v>
      </c>
      <c r="P358" s="191">
        <f>'PF pro forma'!E358-'Histo-Pôles '!E358</f>
        <v>-9520.5417265612632</v>
      </c>
      <c r="Q358" s="191">
        <f>'PF pro forma'!F358-'Histo-Pôles '!F358</f>
        <v>7659.0062033662689</v>
      </c>
      <c r="R358" s="191">
        <f>'PF pro forma'!G358-'Histo-Pôles '!G358</f>
        <v>20915.938404600543</v>
      </c>
      <c r="S358" s="191">
        <f>'PF pro forma'!H358-'Histo-Pôles '!H358</f>
        <v>-7255.1573882680386</v>
      </c>
      <c r="T358" s="191">
        <f>'PF pro forma'!I358-'Histo-Pôles '!I358</f>
        <v>-30840.328946260139</v>
      </c>
    </row>
    <row r="362" spans="1:21" s="10" customFormat="1" ht="9" x14ac:dyDescent="0.15">
      <c r="B362" s="130"/>
      <c r="D362" s="131" t="s">
        <v>65</v>
      </c>
      <c r="E362" s="132">
        <f t="shared" ref="E362:N362" si="8">E355-E352-E353-E354</f>
        <v>0</v>
      </c>
      <c r="F362" s="132">
        <f t="shared" si="8"/>
        <v>0</v>
      </c>
      <c r="G362" s="132">
        <f t="shared" si="8"/>
        <v>0</v>
      </c>
      <c r="H362" s="132">
        <f t="shared" si="8"/>
        <v>0</v>
      </c>
      <c r="I362" s="132">
        <f t="shared" si="8"/>
        <v>0</v>
      </c>
      <c r="J362" s="132">
        <f t="shared" si="8"/>
        <v>0</v>
      </c>
      <c r="K362" s="132">
        <f t="shared" si="8"/>
        <v>0</v>
      </c>
      <c r="L362" s="132">
        <f t="shared" si="8"/>
        <v>0</v>
      </c>
      <c r="M362" s="132">
        <f t="shared" si="8"/>
        <v>0</v>
      </c>
      <c r="N362" s="132">
        <f t="shared" si="8"/>
        <v>0</v>
      </c>
      <c r="O362" s="133"/>
      <c r="P362" s="202">
        <f>P355-P352-P353-P354</f>
        <v>4.3655745685100555E-11</v>
      </c>
      <c r="Q362" s="202">
        <f>Q355-Q352-Q353-Q354</f>
        <v>7.2759576141834259E-12</v>
      </c>
      <c r="R362" s="202">
        <f>R355-R352-R353-R354</f>
        <v>3.637978807091713E-12</v>
      </c>
      <c r="S362" s="202">
        <f>S355-S352-S353-S354</f>
        <v>-1.4006218407303095E-10</v>
      </c>
      <c r="T362" s="202">
        <f>T355-T352-T353-T354</f>
        <v>-3.637978807091713E-12</v>
      </c>
      <c r="U362" s="133"/>
    </row>
    <row r="364" spans="1:21" s="16" customFormat="1" hidden="1" outlineLevel="1" x14ac:dyDescent="0.25">
      <c r="A364" s="62" t="s">
        <v>95</v>
      </c>
      <c r="B364" s="139" t="s">
        <v>125</v>
      </c>
      <c r="C364" s="67"/>
      <c r="D364" s="64"/>
      <c r="E364" s="141">
        <v>-717000</v>
      </c>
      <c r="F364" s="141">
        <v>-229000</v>
      </c>
      <c r="G364" s="141">
        <v>-148000</v>
      </c>
      <c r="H364" s="141">
        <v>-198000</v>
      </c>
      <c r="I364" s="141">
        <v>-142000</v>
      </c>
      <c r="J364" s="141">
        <v>-661000</v>
      </c>
      <c r="K364" s="141">
        <v>-287000</v>
      </c>
      <c r="L364" s="141">
        <v>-145000</v>
      </c>
      <c r="M364" s="142">
        <v>-74000</v>
      </c>
      <c r="N364" s="141">
        <v>-155000</v>
      </c>
      <c r="P364" s="201"/>
      <c r="Q364" s="201"/>
      <c r="R364" s="201"/>
      <c r="S364" s="201"/>
      <c r="T364" s="201"/>
    </row>
    <row r="365" spans="1:21" s="16" customFormat="1" hidden="1" outlineLevel="1" x14ac:dyDescent="0.25">
      <c r="A365" s="62"/>
      <c r="B365" s="139" t="s">
        <v>126</v>
      </c>
      <c r="C365" s="67"/>
      <c r="D365" s="64"/>
      <c r="E365" s="141"/>
      <c r="F365" s="141"/>
      <c r="G365" s="141"/>
      <c r="H365" s="141"/>
      <c r="I365" s="141"/>
      <c r="J365" s="141"/>
      <c r="K365" s="141"/>
      <c r="L365" s="141"/>
      <c r="M365" s="142"/>
      <c r="N365" s="141"/>
      <c r="P365" s="201"/>
      <c r="Q365" s="201"/>
      <c r="R365" s="201"/>
      <c r="S365" s="201"/>
      <c r="T365" s="201"/>
    </row>
    <row r="366" spans="1:21" collapsed="1" x14ac:dyDescent="0.25"/>
  </sheetData>
  <printOptions horizontalCentered="1"/>
  <pageMargins left="0.19685039370078741" right="0.19685039370078741" top="0.98425196850393704" bottom="0.98425196850393704" header="0.51181102362204722" footer="0.51181102362204722"/>
  <pageSetup paperSize="9" scale="69" fitToHeight="15" orientation="portrait" r:id="rId1"/>
  <headerFooter alignWithMargins="0">
    <oddHeader>&amp;C&amp;"Arial,Gras"&amp;A</oddHeader>
  </headerFooter>
  <rowBreaks count="1" manualBreakCount="1">
    <brk id="106" min="2" max="1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O186"/>
  <sheetViews>
    <sheetView showGridLines="0" topLeftCell="D9" zoomScale="110" zoomScaleNormal="110" workbookViewId="0">
      <selection activeCell="E37" sqref="E37"/>
    </sheetView>
  </sheetViews>
  <sheetFormatPr baseColWidth="10" defaultColWidth="13.33203125" defaultRowHeight="12.75" outlineLevelRow="1" outlineLevelCol="1" x14ac:dyDescent="0.2"/>
  <cols>
    <col min="1" max="1" width="60.1640625" style="28" hidden="1" customWidth="1" outlineLevel="1"/>
    <col min="2" max="3" width="2.33203125" style="28" hidden="1" customWidth="1" outlineLevel="1"/>
    <col min="4" max="4" width="46" style="108" bestFit="1" customWidth="1" collapsed="1"/>
    <col min="5" max="8" width="13.33203125" style="26" customWidth="1"/>
    <col min="9" max="9" width="13.33203125" style="40" customWidth="1"/>
    <col min="10" max="10" width="13.33203125" style="40" hidden="1" customWidth="1" outlineLevel="1" collapsed="1"/>
    <col min="11" max="11" width="13.33203125" style="40" hidden="1" customWidth="1" outlineLevel="1"/>
    <col min="12" max="14" width="13.33203125" style="40" hidden="1" customWidth="1" outlineLevel="1" collapsed="1"/>
    <col min="15" max="15" width="13.33203125" style="26" collapsed="1"/>
    <col min="16" max="16384" width="13.33203125" style="26"/>
  </cols>
  <sheetData>
    <row r="1" spans="1:14" hidden="1" outlineLevel="1" x14ac:dyDescent="0.2">
      <c r="A1" s="24" t="s">
        <v>5</v>
      </c>
      <c r="B1" s="24"/>
      <c r="C1" s="24"/>
      <c r="D1" s="203"/>
      <c r="E1" s="25"/>
      <c r="F1" s="25"/>
      <c r="G1" s="25"/>
      <c r="H1" s="25"/>
      <c r="I1" s="27"/>
      <c r="J1" s="27"/>
      <c r="K1" s="27"/>
      <c r="L1" s="27"/>
      <c r="M1" s="27"/>
      <c r="N1" s="27"/>
    </row>
    <row r="2" spans="1:14" hidden="1" outlineLevel="1" x14ac:dyDescent="0.2">
      <c r="A2" s="24" t="s">
        <v>6</v>
      </c>
      <c r="B2" s="24"/>
      <c r="E2" s="25"/>
      <c r="F2" s="25"/>
      <c r="G2" s="25"/>
      <c r="H2" s="25"/>
      <c r="I2" s="27"/>
      <c r="J2" s="27"/>
      <c r="K2" s="27"/>
      <c r="L2" s="27"/>
      <c r="M2" s="27"/>
      <c r="N2" s="27"/>
    </row>
    <row r="3" spans="1:14" hidden="1" outlineLevel="1" x14ac:dyDescent="0.2">
      <c r="A3" s="24"/>
      <c r="B3" s="24"/>
      <c r="E3" s="125" t="s">
        <v>74</v>
      </c>
      <c r="F3" s="125" t="s">
        <v>74</v>
      </c>
      <c r="G3" s="125" t="s">
        <v>74</v>
      </c>
      <c r="H3" s="125" t="s">
        <v>74</v>
      </c>
      <c r="I3" s="125" t="s">
        <v>74</v>
      </c>
      <c r="J3" s="125" t="s">
        <v>74</v>
      </c>
      <c r="K3" s="125" t="s">
        <v>74</v>
      </c>
      <c r="L3" s="125" t="s">
        <v>74</v>
      </c>
      <c r="M3" s="125" t="s">
        <v>74</v>
      </c>
      <c r="N3" s="125" t="s">
        <v>74</v>
      </c>
    </row>
    <row r="4" spans="1:14" hidden="1" outlineLevel="1" x14ac:dyDescent="0.2">
      <c r="A4" s="24"/>
      <c r="B4" s="24"/>
      <c r="E4" s="152" t="s">
        <v>77</v>
      </c>
      <c r="F4" s="152" t="s">
        <v>77</v>
      </c>
      <c r="G4" s="152" t="s">
        <v>77</v>
      </c>
      <c r="H4" s="152" t="s">
        <v>77</v>
      </c>
      <c r="I4" s="152" t="s">
        <v>77</v>
      </c>
      <c r="J4" s="152" t="s">
        <v>76</v>
      </c>
      <c r="K4" s="152" t="s">
        <v>76</v>
      </c>
      <c r="L4" s="152" t="s">
        <v>76</v>
      </c>
      <c r="M4" s="152" t="s">
        <v>76</v>
      </c>
      <c r="N4" s="152" t="s">
        <v>76</v>
      </c>
    </row>
    <row r="5" spans="1:14" hidden="1" outlineLevel="1" x14ac:dyDescent="0.2">
      <c r="A5" s="24"/>
      <c r="B5" s="24"/>
      <c r="E5" s="22" t="s">
        <v>90</v>
      </c>
      <c r="F5" s="22" t="s">
        <v>90</v>
      </c>
      <c r="G5" s="22" t="s">
        <v>90</v>
      </c>
      <c r="H5" s="22" t="s">
        <v>90</v>
      </c>
      <c r="I5" s="22" t="s">
        <v>90</v>
      </c>
      <c r="J5" s="22" t="s">
        <v>90</v>
      </c>
      <c r="K5" s="22" t="s">
        <v>90</v>
      </c>
      <c r="L5" s="22" t="s">
        <v>90</v>
      </c>
      <c r="M5" s="22" t="s">
        <v>90</v>
      </c>
      <c r="N5" s="22" t="s">
        <v>90</v>
      </c>
    </row>
    <row r="6" spans="1:14" hidden="1" outlineLevel="1" x14ac:dyDescent="0.2">
      <c r="A6" s="24"/>
      <c r="B6" s="24"/>
      <c r="E6" s="29" t="s">
        <v>25</v>
      </c>
      <c r="F6" s="29" t="s">
        <v>25</v>
      </c>
      <c r="G6" s="29" t="s">
        <v>9</v>
      </c>
      <c r="H6" s="29" t="s">
        <v>24</v>
      </c>
      <c r="I6" s="29" t="s">
        <v>23</v>
      </c>
      <c r="J6" s="29" t="s">
        <v>25</v>
      </c>
      <c r="K6" s="29" t="s">
        <v>25</v>
      </c>
      <c r="L6" s="29" t="s">
        <v>9</v>
      </c>
      <c r="M6" s="29" t="s">
        <v>24</v>
      </c>
      <c r="N6" s="29" t="s">
        <v>23</v>
      </c>
    </row>
    <row r="7" spans="1:14" ht="33.75" hidden="1" outlineLevel="1" x14ac:dyDescent="0.2">
      <c r="E7" s="143" t="s">
        <v>127</v>
      </c>
      <c r="F7" s="143" t="s">
        <v>127</v>
      </c>
      <c r="G7" s="143" t="s">
        <v>127</v>
      </c>
      <c r="H7" s="143" t="s">
        <v>127</v>
      </c>
      <c r="I7" s="143" t="s">
        <v>127</v>
      </c>
      <c r="J7" s="143" t="s">
        <v>127</v>
      </c>
      <c r="K7" s="143" t="s">
        <v>127</v>
      </c>
      <c r="L7" s="143" t="s">
        <v>127</v>
      </c>
      <c r="M7" s="143" t="s">
        <v>127</v>
      </c>
      <c r="N7" s="143" t="s">
        <v>127</v>
      </c>
    </row>
    <row r="8" spans="1:14" ht="66.75" hidden="1" customHeight="1" outlineLevel="1" x14ac:dyDescent="0.2">
      <c r="D8" s="28"/>
      <c r="E8" s="29" t="e">
        <f>#REF!</f>
        <v>#REF!</v>
      </c>
      <c r="F8" s="29" t="e">
        <f>#REF!</f>
        <v>#REF!</v>
      </c>
      <c r="G8" s="29" t="e">
        <f>#REF!</f>
        <v>#REF!</v>
      </c>
      <c r="H8" s="29" t="e">
        <f>#REF!</f>
        <v>#REF!</v>
      </c>
      <c r="I8" s="29" t="e">
        <f>#REF!</f>
        <v>#REF!</v>
      </c>
      <c r="J8" s="29" t="e">
        <f>#REF!</f>
        <v>#REF!</v>
      </c>
      <c r="K8" s="29" t="e">
        <f>#REF!</f>
        <v>#REF!</v>
      </c>
      <c r="L8" s="29" t="e">
        <f>#REF!</f>
        <v>#REF!</v>
      </c>
      <c r="M8" s="29" t="e">
        <f>#REF!</f>
        <v>#REF!</v>
      </c>
      <c r="N8" s="29" t="e">
        <f>#REF!</f>
        <v>#REF!</v>
      </c>
    </row>
    <row r="9" spans="1:14" collapsed="1" x14ac:dyDescent="0.2">
      <c r="D9" s="248" t="s">
        <v>57</v>
      </c>
      <c r="E9" s="204" t="str">
        <f>CONCATENATE(E6," ")</f>
        <v xml:space="preserve">Décembre </v>
      </c>
      <c r="F9" s="204" t="str">
        <f>CONCATENATE(F6," ")</f>
        <v xml:space="preserve">Décembre </v>
      </c>
      <c r="G9" s="204" t="str">
        <f>CONCATENATE(G6," ")</f>
        <v xml:space="preserve">Septembre </v>
      </c>
      <c r="H9" s="204" t="str">
        <f>CONCATENATE(H6," ")</f>
        <v xml:space="preserve">Juin </v>
      </c>
      <c r="I9" s="204" t="str">
        <f>CONCATENATE(I6," ")</f>
        <v xml:space="preserve">Mars </v>
      </c>
      <c r="J9" s="205" t="s">
        <v>69</v>
      </c>
      <c r="K9" s="205" t="s">
        <v>69</v>
      </c>
      <c r="L9" s="205" t="s">
        <v>70</v>
      </c>
      <c r="M9" s="205" t="s">
        <v>71</v>
      </c>
      <c r="N9" s="205" t="s">
        <v>72</v>
      </c>
    </row>
    <row r="10" spans="1:14" x14ac:dyDescent="0.2">
      <c r="D10" s="249"/>
      <c r="E10" s="206">
        <f>2014</f>
        <v>2014</v>
      </c>
      <c r="F10" s="206">
        <f>2014</f>
        <v>2014</v>
      </c>
      <c r="G10" s="206">
        <f>2014</f>
        <v>2014</v>
      </c>
      <c r="H10" s="206">
        <f>2014</f>
        <v>2014</v>
      </c>
      <c r="I10" s="206">
        <f>2014</f>
        <v>2014</v>
      </c>
      <c r="J10" s="207">
        <f>2013</f>
        <v>2013</v>
      </c>
      <c r="K10" s="207">
        <f>2013</f>
        <v>2013</v>
      </c>
      <c r="L10" s="207">
        <f>2013</f>
        <v>2013</v>
      </c>
      <c r="M10" s="207">
        <f>2013</f>
        <v>2013</v>
      </c>
      <c r="N10" s="207">
        <f>2013</f>
        <v>2013</v>
      </c>
    </row>
    <row r="11" spans="1:14" x14ac:dyDescent="0.2">
      <c r="A11" s="30"/>
      <c r="D11" s="250"/>
      <c r="E11" s="208"/>
      <c r="F11" s="208"/>
      <c r="G11" s="208"/>
      <c r="H11" s="208"/>
      <c r="I11" s="208"/>
      <c r="J11" s="209"/>
      <c r="K11" s="209"/>
      <c r="L11" s="209"/>
      <c r="M11" s="209"/>
      <c r="N11" s="209"/>
    </row>
    <row r="12" spans="1:14" s="33" customFormat="1" x14ac:dyDescent="0.2">
      <c r="A12" s="210" t="s">
        <v>216</v>
      </c>
      <c r="B12" s="30"/>
      <c r="C12" s="24"/>
      <c r="D12" s="31" t="s">
        <v>217</v>
      </c>
      <c r="E12" s="54">
        <v>38117468.409216315</v>
      </c>
      <c r="F12" s="54">
        <v>38117468.409216315</v>
      </c>
      <c r="G12" s="54">
        <v>37820543.861342229</v>
      </c>
      <c r="H12" s="54">
        <v>37798224.24198702</v>
      </c>
      <c r="I12" s="54">
        <v>37856277.554295763</v>
      </c>
      <c r="J12" s="52">
        <v>37697117.02984982</v>
      </c>
      <c r="K12" s="52">
        <v>37697117.02984982</v>
      </c>
      <c r="L12" s="52">
        <v>37878126.359788261</v>
      </c>
      <c r="M12" s="52">
        <v>38021939.531251825</v>
      </c>
      <c r="N12" s="52">
        <v>38067817.601935402</v>
      </c>
    </row>
    <row r="13" spans="1:14" s="33" customFormat="1" x14ac:dyDescent="0.2">
      <c r="A13" s="30" t="s">
        <v>128</v>
      </c>
      <c r="B13" s="30"/>
      <c r="C13" s="24"/>
      <c r="D13" s="31" t="s">
        <v>32</v>
      </c>
      <c r="E13" s="54">
        <v>18629061.086492725</v>
      </c>
      <c r="F13" s="54">
        <v>18629061.086492725</v>
      </c>
      <c r="G13" s="54">
        <v>18716996.019720301</v>
      </c>
      <c r="H13" s="54">
        <v>18792892.128465451</v>
      </c>
      <c r="I13" s="54">
        <v>18943087.392090905</v>
      </c>
      <c r="J13" s="54">
        <v>19160720.863452543</v>
      </c>
      <c r="K13" s="54">
        <v>19160720.863452543</v>
      </c>
      <c r="L13" s="54">
        <v>19285289.169425111</v>
      </c>
      <c r="M13" s="54">
        <v>19418633.247380164</v>
      </c>
      <c r="N13" s="54">
        <v>19575279.955357339</v>
      </c>
    </row>
    <row r="14" spans="1:14" s="108" customFormat="1" x14ac:dyDescent="0.2">
      <c r="A14" s="30" t="s">
        <v>129</v>
      </c>
      <c r="B14" s="24"/>
      <c r="C14" s="24"/>
      <c r="D14" s="134" t="s">
        <v>33</v>
      </c>
      <c r="E14" s="211">
        <v>6778970.9433659241</v>
      </c>
      <c r="F14" s="211">
        <v>6778970.9433659241</v>
      </c>
      <c r="G14" s="211">
        <v>6780561.4714445658</v>
      </c>
      <c r="H14" s="211">
        <v>6779494.2224218491</v>
      </c>
      <c r="I14" s="211">
        <v>6859979.1667937012</v>
      </c>
      <c r="J14" s="211">
        <v>6973355.1745133502</v>
      </c>
      <c r="K14" s="211">
        <v>6973355.1745133502</v>
      </c>
      <c r="L14" s="211">
        <v>7012094.8520302335</v>
      </c>
      <c r="M14" s="211">
        <v>7046704.9908843338</v>
      </c>
      <c r="N14" s="211">
        <v>7069125.0863437457</v>
      </c>
    </row>
    <row r="15" spans="1:14" s="109" customFormat="1" x14ac:dyDescent="0.2">
      <c r="A15" s="30" t="s">
        <v>130</v>
      </c>
      <c r="B15" s="35"/>
      <c r="C15" s="24"/>
      <c r="D15" s="135" t="s">
        <v>34</v>
      </c>
      <c r="E15" s="212">
        <v>5635361.9416372301</v>
      </c>
      <c r="F15" s="212">
        <v>5635361.9416372301</v>
      </c>
      <c r="G15" s="212">
        <v>5726473.5564029738</v>
      </c>
      <c r="H15" s="212">
        <v>5843379.9059844613</v>
      </c>
      <c r="I15" s="212">
        <v>5950217.317458923</v>
      </c>
      <c r="J15" s="212">
        <v>6034788.9118164219</v>
      </c>
      <c r="K15" s="212">
        <v>6034788.9118164219</v>
      </c>
      <c r="L15" s="212">
        <v>6075190.3295889227</v>
      </c>
      <c r="M15" s="212">
        <v>6136505.1457239222</v>
      </c>
      <c r="N15" s="212">
        <v>6194263.9711989211</v>
      </c>
    </row>
    <row r="16" spans="1:14" s="108" customFormat="1" x14ac:dyDescent="0.2">
      <c r="A16" s="30" t="s">
        <v>131</v>
      </c>
      <c r="B16" s="35"/>
      <c r="C16" s="24"/>
      <c r="D16" s="134" t="s">
        <v>35</v>
      </c>
      <c r="E16" s="212">
        <v>3522180.0896299994</v>
      </c>
      <c r="F16" s="212">
        <v>3522180.0896299994</v>
      </c>
      <c r="G16" s="212">
        <v>3496038.7752599996</v>
      </c>
      <c r="H16" s="212">
        <v>3468097.5349349994</v>
      </c>
      <c r="I16" s="212">
        <v>3439787.8044900005</v>
      </c>
      <c r="J16" s="212">
        <v>3331720.7759850007</v>
      </c>
      <c r="K16" s="212">
        <v>3331720.7759850007</v>
      </c>
      <c r="L16" s="212">
        <v>3358373.7702000011</v>
      </c>
      <c r="M16" s="212">
        <v>3378647.075685001</v>
      </c>
      <c r="N16" s="212">
        <v>3456203.3675700002</v>
      </c>
    </row>
    <row r="17" spans="1:14" s="108" customFormat="1" x14ac:dyDescent="0.2">
      <c r="A17" s="121" t="s">
        <v>132</v>
      </c>
      <c r="B17" s="35"/>
      <c r="C17" s="24"/>
      <c r="D17" s="134" t="s">
        <v>49</v>
      </c>
      <c r="E17" s="212">
        <v>2691970.1426720703</v>
      </c>
      <c r="F17" s="212">
        <v>2691970.1426720703</v>
      </c>
      <c r="G17" s="212">
        <v>2713151.5910294265</v>
      </c>
      <c r="H17" s="212">
        <v>2701342.0693741404</v>
      </c>
      <c r="I17" s="212">
        <v>2691963.3118482819</v>
      </c>
      <c r="J17" s="212">
        <v>2820839.0011377698</v>
      </c>
      <c r="K17" s="212">
        <v>2820839.0011377698</v>
      </c>
      <c r="L17" s="212">
        <v>2839613.2176059536</v>
      </c>
      <c r="M17" s="212">
        <v>2856759.0350869074</v>
      </c>
      <c r="N17" s="212">
        <v>2855670.5302446689</v>
      </c>
    </row>
    <row r="18" spans="1:14" s="33" customFormat="1" x14ac:dyDescent="0.2">
      <c r="A18" s="30" t="s">
        <v>133</v>
      </c>
      <c r="B18" s="30"/>
      <c r="C18" s="24"/>
      <c r="D18" s="31" t="s">
        <v>66</v>
      </c>
      <c r="E18" s="54">
        <v>8052832.1954272725</v>
      </c>
      <c r="F18" s="54">
        <v>8052832.1954272725</v>
      </c>
      <c r="G18" s="54">
        <v>7755759.0546230301</v>
      </c>
      <c r="H18" s="54">
        <v>7689536.8303995449</v>
      </c>
      <c r="I18" s="54">
        <v>7635968.27383909</v>
      </c>
      <c r="J18" s="54">
        <v>7880416.5760052903</v>
      </c>
      <c r="K18" s="54">
        <v>7880416.5760052903</v>
      </c>
      <c r="L18" s="54">
        <v>7933127.7130958987</v>
      </c>
      <c r="M18" s="54">
        <v>7947392.9941727445</v>
      </c>
      <c r="N18" s="54">
        <v>7782487.1340541495</v>
      </c>
    </row>
    <row r="19" spans="1:14" s="108" customFormat="1" x14ac:dyDescent="0.2">
      <c r="A19" s="30" t="s">
        <v>134</v>
      </c>
      <c r="B19" s="24"/>
      <c r="C19" s="24"/>
      <c r="D19" s="134" t="s">
        <v>67</v>
      </c>
      <c r="E19" s="211">
        <v>3710715.3810147732</v>
      </c>
      <c r="F19" s="211">
        <v>3710715.3810147732</v>
      </c>
      <c r="G19" s="211">
        <v>3532090.8608763642</v>
      </c>
      <c r="H19" s="211">
        <v>3501040.1819845457</v>
      </c>
      <c r="I19" s="211">
        <v>3460075.3644390907</v>
      </c>
      <c r="J19" s="211">
        <v>3678036.5303164236</v>
      </c>
      <c r="K19" s="211">
        <v>3678036.5303164236</v>
      </c>
      <c r="L19" s="211">
        <v>3725535.0218587238</v>
      </c>
      <c r="M19" s="211">
        <v>3756550.7988472441</v>
      </c>
      <c r="N19" s="211">
        <v>3638205.0200941525</v>
      </c>
    </row>
    <row r="20" spans="1:14" s="109" customFormat="1" x14ac:dyDescent="0.2">
      <c r="A20" s="30" t="s">
        <v>135</v>
      </c>
      <c r="B20" s="35"/>
      <c r="C20" s="24"/>
      <c r="D20" s="135" t="s">
        <v>68</v>
      </c>
      <c r="E20" s="212">
        <v>4342116.8144124988</v>
      </c>
      <c r="F20" s="212">
        <v>4342116.8144124988</v>
      </c>
      <c r="G20" s="212">
        <v>4223668.1937466664</v>
      </c>
      <c r="H20" s="212">
        <v>4188496.6484149992</v>
      </c>
      <c r="I20" s="212">
        <v>4175892.9093999998</v>
      </c>
      <c r="J20" s="212">
        <v>4202380.0456888666</v>
      </c>
      <c r="K20" s="212">
        <v>4202380.0456888666</v>
      </c>
      <c r="L20" s="212">
        <v>4207592.691237174</v>
      </c>
      <c r="M20" s="212">
        <v>4190842.1953255003</v>
      </c>
      <c r="N20" s="212">
        <v>4144282.1139599984</v>
      </c>
    </row>
    <row r="21" spans="1:14" s="33" customFormat="1" x14ac:dyDescent="0.2">
      <c r="A21" s="30" t="s">
        <v>216</v>
      </c>
      <c r="B21" s="30"/>
      <c r="C21" s="24"/>
      <c r="D21" s="38" t="s">
        <v>218</v>
      </c>
      <c r="E21" s="114">
        <v>38117468.409216315</v>
      </c>
      <c r="F21" s="114">
        <v>38117468.409216315</v>
      </c>
      <c r="G21" s="114">
        <v>37820543.861342229</v>
      </c>
      <c r="H21" s="114">
        <v>37798224.24198702</v>
      </c>
      <c r="I21" s="114">
        <v>37856277.554295763</v>
      </c>
      <c r="J21" s="114">
        <v>37697117.02984982</v>
      </c>
      <c r="K21" s="114">
        <v>37697117.02984982</v>
      </c>
      <c r="L21" s="114">
        <v>37878126.359788261</v>
      </c>
      <c r="M21" s="114">
        <v>38021939.531251825</v>
      </c>
      <c r="N21" s="114">
        <v>38067817.601935402</v>
      </c>
    </row>
    <row r="22" spans="1:14" s="33" customFormat="1" x14ac:dyDescent="0.2">
      <c r="A22" s="30" t="s">
        <v>136</v>
      </c>
      <c r="B22" s="30"/>
      <c r="C22" s="24"/>
      <c r="D22" s="36" t="s">
        <v>56</v>
      </c>
      <c r="E22" s="53">
        <v>18505837.416535269</v>
      </c>
      <c r="F22" s="53">
        <v>18505837.416535269</v>
      </c>
      <c r="G22" s="53">
        <v>18594450.661520358</v>
      </c>
      <c r="H22" s="53">
        <v>18670913.523582205</v>
      </c>
      <c r="I22" s="53">
        <v>18823362.941437755</v>
      </c>
      <c r="J22" s="53">
        <v>19047084.011156984</v>
      </c>
      <c r="K22" s="53">
        <v>19047084.011156984</v>
      </c>
      <c r="L22" s="53">
        <v>19170655.350281496</v>
      </c>
      <c r="M22" s="53">
        <v>19302440.760748774</v>
      </c>
      <c r="N22" s="53">
        <v>19459696.660349283</v>
      </c>
    </row>
    <row r="23" spans="1:14" x14ac:dyDescent="0.2">
      <c r="A23" s="30" t="s">
        <v>137</v>
      </c>
      <c r="B23" s="30"/>
      <c r="C23" s="24"/>
      <c r="D23" s="135" t="s">
        <v>36</v>
      </c>
      <c r="E23" s="212">
        <v>6720386.6315292586</v>
      </c>
      <c r="F23" s="212">
        <v>6720386.6315292586</v>
      </c>
      <c r="G23" s="212">
        <v>6721080.7793323444</v>
      </c>
      <c r="H23" s="212">
        <v>6720276.7301751841</v>
      </c>
      <c r="I23" s="212">
        <v>6802466.6297837021</v>
      </c>
      <c r="J23" s="212">
        <v>6921517.0403450178</v>
      </c>
      <c r="K23" s="212">
        <v>6921517.0403450178</v>
      </c>
      <c r="L23" s="212">
        <v>6960582.1986513464</v>
      </c>
      <c r="M23" s="212">
        <v>6994936.0388326682</v>
      </c>
      <c r="N23" s="212">
        <v>7015867.018470414</v>
      </c>
    </row>
    <row r="24" spans="1:14" x14ac:dyDescent="0.2">
      <c r="A24" s="30" t="s">
        <v>138</v>
      </c>
      <c r="B24" s="30"/>
      <c r="C24" s="24"/>
      <c r="D24" s="135" t="s">
        <v>37</v>
      </c>
      <c r="E24" s="212">
        <v>5616424.1894197306</v>
      </c>
      <c r="F24" s="212">
        <v>5616424.1894197306</v>
      </c>
      <c r="G24" s="212">
        <v>5708383.0407929746</v>
      </c>
      <c r="H24" s="212">
        <v>5825498.2969494611</v>
      </c>
      <c r="I24" s="212">
        <v>5933149.7162589226</v>
      </c>
      <c r="J24" s="212">
        <v>6015386.3038239218</v>
      </c>
      <c r="K24" s="212">
        <v>6015386.3038239218</v>
      </c>
      <c r="L24" s="212">
        <v>6055251.6107489215</v>
      </c>
      <c r="M24" s="212">
        <v>6116438.4927039221</v>
      </c>
      <c r="N24" s="212">
        <v>6174567.352248922</v>
      </c>
    </row>
    <row r="25" spans="1:14" x14ac:dyDescent="0.2">
      <c r="A25" s="30" t="s">
        <v>139</v>
      </c>
      <c r="B25" s="30"/>
      <c r="C25" s="24"/>
      <c r="D25" s="213" t="s">
        <v>38</v>
      </c>
      <c r="E25" s="212">
        <v>3479070.339195</v>
      </c>
      <c r="F25" s="212">
        <v>3479070.339195</v>
      </c>
      <c r="G25" s="212">
        <v>3453774.730413333</v>
      </c>
      <c r="H25" s="212">
        <v>3425670.9450400001</v>
      </c>
      <c r="I25" s="212">
        <v>3397739.7859200011</v>
      </c>
      <c r="J25" s="212">
        <v>3290890.5530225001</v>
      </c>
      <c r="K25" s="212">
        <v>3290890.5530225001</v>
      </c>
      <c r="L25" s="212">
        <v>3316755.1887000003</v>
      </c>
      <c r="M25" s="212">
        <v>3335834.0648600007</v>
      </c>
      <c r="N25" s="212">
        <v>3415180.1419400005</v>
      </c>
    </row>
    <row r="26" spans="1:14" x14ac:dyDescent="0.2">
      <c r="A26" s="121" t="s">
        <v>140</v>
      </c>
      <c r="B26" s="30"/>
      <c r="C26" s="24"/>
      <c r="D26" s="134" t="s">
        <v>50</v>
      </c>
      <c r="E26" s="212">
        <v>2689956.2563912836</v>
      </c>
      <c r="F26" s="212">
        <v>2689956.2563912836</v>
      </c>
      <c r="G26" s="212">
        <v>2711212.1109817112</v>
      </c>
      <c r="H26" s="212">
        <v>2699467.5514175668</v>
      </c>
      <c r="I26" s="212">
        <v>2690006.8094751346</v>
      </c>
      <c r="J26" s="212">
        <v>2819290.113965549</v>
      </c>
      <c r="K26" s="212">
        <v>2819290.113965549</v>
      </c>
      <c r="L26" s="212">
        <v>2838066.352181233</v>
      </c>
      <c r="M26" s="212">
        <v>2855232.164352187</v>
      </c>
      <c r="N26" s="212">
        <v>2854082.1476899483</v>
      </c>
    </row>
    <row r="27" spans="1:14" s="33" customFormat="1" x14ac:dyDescent="0.2">
      <c r="A27" s="210" t="s">
        <v>219</v>
      </c>
      <c r="B27" s="30"/>
      <c r="C27" s="24"/>
      <c r="D27" s="36" t="s">
        <v>220</v>
      </c>
      <c r="E27" s="53">
        <v>19611630.992681045</v>
      </c>
      <c r="F27" s="53">
        <v>19611630.992681045</v>
      </c>
      <c r="G27" s="53">
        <v>19226093.199821863</v>
      </c>
      <c r="H27" s="53">
        <v>19127310.718404807</v>
      </c>
      <c r="I27" s="53">
        <v>19032914.612858005</v>
      </c>
      <c r="J27" s="53">
        <v>18650033.018692836</v>
      </c>
      <c r="K27" s="53">
        <v>18650033.018692836</v>
      </c>
      <c r="L27" s="53">
        <v>18707471.009506758</v>
      </c>
      <c r="M27" s="53">
        <v>18719498.770503052</v>
      </c>
      <c r="N27" s="53">
        <v>18608120.941586122</v>
      </c>
    </row>
    <row r="28" spans="1:14" s="33" customFormat="1" x14ac:dyDescent="0.2">
      <c r="A28" s="110" t="s">
        <v>221</v>
      </c>
      <c r="B28" s="110"/>
      <c r="C28" s="214"/>
      <c r="D28" s="215" t="s">
        <v>222</v>
      </c>
      <c r="E28" s="53">
        <v>3559975.4423252372</v>
      </c>
      <c r="F28" s="53">
        <v>3559975.4423252372</v>
      </c>
      <c r="G28" s="53">
        <v>3549222.5951003167</v>
      </c>
      <c r="H28" s="53">
        <v>3580258.4464475247</v>
      </c>
      <c r="I28" s="53">
        <v>3588501.8849860495</v>
      </c>
      <c r="J28" s="53">
        <v>3183057.7474903353</v>
      </c>
      <c r="K28" s="53">
        <v>3183057.7474903353</v>
      </c>
      <c r="L28" s="53">
        <v>3188604.3578605936</v>
      </c>
      <c r="M28" s="53">
        <v>3171682.89159226</v>
      </c>
      <c r="N28" s="53">
        <v>3172637.9596072603</v>
      </c>
    </row>
    <row r="29" spans="1:14" s="37" customFormat="1" x14ac:dyDescent="0.2">
      <c r="A29" s="110" t="s">
        <v>223</v>
      </c>
      <c r="B29" s="111"/>
      <c r="C29" s="214"/>
      <c r="D29" s="215" t="s">
        <v>224</v>
      </c>
      <c r="E29" s="53">
        <v>8052832.1954272725</v>
      </c>
      <c r="F29" s="53">
        <v>8052832.1954272725</v>
      </c>
      <c r="G29" s="53">
        <v>7755759.0546230301</v>
      </c>
      <c r="H29" s="53">
        <v>7689536.8303995449</v>
      </c>
      <c r="I29" s="53">
        <v>7635968.27383909</v>
      </c>
      <c r="J29" s="53">
        <v>7880416.5760052903</v>
      </c>
      <c r="K29" s="53">
        <v>7880416.5760052903</v>
      </c>
      <c r="L29" s="53">
        <v>7933127.7130958987</v>
      </c>
      <c r="M29" s="53">
        <v>7947392.9941727445</v>
      </c>
      <c r="N29" s="53">
        <v>7782487.1340541495</v>
      </c>
    </row>
    <row r="30" spans="1:14" s="40" customFormat="1" x14ac:dyDescent="0.2">
      <c r="A30" s="30" t="s">
        <v>225</v>
      </c>
      <c r="B30" s="30"/>
      <c r="C30" s="24"/>
      <c r="D30" s="216" t="s">
        <v>226</v>
      </c>
      <c r="E30" s="212">
        <v>3710715.3810147732</v>
      </c>
      <c r="F30" s="212">
        <v>3710715.3810147732</v>
      </c>
      <c r="G30" s="212">
        <v>3532090.8608763642</v>
      </c>
      <c r="H30" s="212">
        <v>3501040.1819845457</v>
      </c>
      <c r="I30" s="212">
        <v>3460075.3644390907</v>
      </c>
      <c r="J30" s="212">
        <v>3678036.5303164236</v>
      </c>
      <c r="K30" s="212">
        <v>3678036.5303164236</v>
      </c>
      <c r="L30" s="212">
        <v>3725535.0218587238</v>
      </c>
      <c r="M30" s="212">
        <v>3756550.7988472441</v>
      </c>
      <c r="N30" s="212">
        <v>3638205.0200941525</v>
      </c>
    </row>
    <row r="31" spans="1:14" s="40" customFormat="1" x14ac:dyDescent="0.2">
      <c r="A31" s="30" t="s">
        <v>227</v>
      </c>
      <c r="B31" s="30"/>
      <c r="C31" s="24"/>
      <c r="D31" s="216" t="s">
        <v>228</v>
      </c>
      <c r="E31" s="212">
        <v>4342116.8144124988</v>
      </c>
      <c r="F31" s="212">
        <v>4342116.8144124988</v>
      </c>
      <c r="G31" s="212">
        <v>4223668.1937466664</v>
      </c>
      <c r="H31" s="212">
        <v>4188496.6484149992</v>
      </c>
      <c r="I31" s="212">
        <v>4175892.9093999998</v>
      </c>
      <c r="J31" s="212">
        <v>4202380.0456888666</v>
      </c>
      <c r="K31" s="212">
        <v>4202380.0456888666</v>
      </c>
      <c r="L31" s="212">
        <v>4207592.691237174</v>
      </c>
      <c r="M31" s="212">
        <v>4190842.1953255003</v>
      </c>
      <c r="N31" s="212">
        <v>4144282.1139599984</v>
      </c>
    </row>
    <row r="32" spans="1:14" s="37" customFormat="1" x14ac:dyDescent="0.2">
      <c r="A32" s="217" t="s">
        <v>229</v>
      </c>
      <c r="B32" s="111"/>
      <c r="C32" s="214"/>
      <c r="D32" s="215" t="s">
        <v>230</v>
      </c>
      <c r="E32" s="53">
        <v>1708650.042221037</v>
      </c>
      <c r="F32" s="53">
        <v>1708650.042221037</v>
      </c>
      <c r="G32" s="53">
        <v>1691645.8710318527</v>
      </c>
      <c r="H32" s="53">
        <v>1695082.8209377443</v>
      </c>
      <c r="I32" s="53">
        <v>1717485.0680828677</v>
      </c>
      <c r="J32" s="53">
        <v>1544044.0336797084</v>
      </c>
      <c r="K32" s="53">
        <v>1544044.0336797084</v>
      </c>
      <c r="L32" s="53">
        <v>1555672.2815702641</v>
      </c>
      <c r="M32" s="53">
        <v>1587763.5625330419</v>
      </c>
      <c r="N32" s="53">
        <v>1656774.7160547087</v>
      </c>
    </row>
    <row r="33" spans="1:15" s="37" customFormat="1" x14ac:dyDescent="0.2">
      <c r="A33" s="218" t="s">
        <v>231</v>
      </c>
      <c r="B33" s="111"/>
      <c r="C33" s="214"/>
      <c r="D33" s="215" t="s">
        <v>232</v>
      </c>
      <c r="E33" s="53">
        <v>6290173.3127074987</v>
      </c>
      <c r="F33" s="53">
        <v>6290173.3127074987</v>
      </c>
      <c r="G33" s="53">
        <v>6229465.6790666655</v>
      </c>
      <c r="H33" s="53">
        <v>6162432.6206199983</v>
      </c>
      <c r="I33" s="53">
        <v>6090959.3859499991</v>
      </c>
      <c r="J33" s="53">
        <v>6042514.6615174999</v>
      </c>
      <c r="K33" s="53">
        <v>6042514.6615174999</v>
      </c>
      <c r="L33" s="53">
        <v>6030066.6569800004</v>
      </c>
      <c r="M33" s="53">
        <v>6012659.3222050015</v>
      </c>
      <c r="N33" s="53">
        <v>5996221.1318700016</v>
      </c>
    </row>
    <row r="34" spans="1:15" s="33" customFormat="1" x14ac:dyDescent="0.2">
      <c r="A34" s="30" t="s">
        <v>144</v>
      </c>
      <c r="B34" s="30"/>
      <c r="C34" s="24"/>
      <c r="D34" s="41" t="s">
        <v>10</v>
      </c>
      <c r="E34" s="53">
        <v>15986595.390746403</v>
      </c>
      <c r="F34" s="53">
        <v>15986595.390746403</v>
      </c>
      <c r="G34" s="53">
        <v>15825446.434767196</v>
      </c>
      <c r="H34" s="53">
        <v>15800649.401708685</v>
      </c>
      <c r="I34" s="53">
        <v>16049488.533426164</v>
      </c>
      <c r="J34" s="53">
        <v>16063892.139848161</v>
      </c>
      <c r="K34" s="53">
        <v>16063892.139848161</v>
      </c>
      <c r="L34" s="53">
        <v>16278641.294823162</v>
      </c>
      <c r="M34" s="53">
        <v>16327508.242148161</v>
      </c>
      <c r="N34" s="53">
        <v>16133116.410043158</v>
      </c>
    </row>
    <row r="35" spans="1:15" s="33" customFormat="1" x14ac:dyDescent="0.2">
      <c r="A35" s="217" t="s">
        <v>233</v>
      </c>
      <c r="B35" s="110"/>
      <c r="C35" s="214"/>
      <c r="D35" s="112" t="s">
        <v>234</v>
      </c>
      <c r="E35" s="53">
        <v>7703354.7119686594</v>
      </c>
      <c r="F35" s="53">
        <v>7703354.7119686594</v>
      </c>
      <c r="G35" s="53">
        <v>7689766.5843702033</v>
      </c>
      <c r="H35" s="53">
        <v>7748044.1118931938</v>
      </c>
      <c r="I35" s="53">
        <v>7922720.7600051779</v>
      </c>
      <c r="J35" s="53">
        <v>8054717.3784384495</v>
      </c>
      <c r="K35" s="53">
        <v>8054717.3784384495</v>
      </c>
      <c r="L35" s="53">
        <v>8184876.80417345</v>
      </c>
      <c r="M35" s="53">
        <v>8119230.3144834489</v>
      </c>
      <c r="N35" s="53">
        <v>7913247.4745034482</v>
      </c>
    </row>
    <row r="36" spans="1:15" s="33" customFormat="1" x14ac:dyDescent="0.2">
      <c r="A36" s="30" t="s">
        <v>145</v>
      </c>
      <c r="B36" s="110"/>
      <c r="C36" s="214"/>
      <c r="D36" s="112" t="s">
        <v>235</v>
      </c>
      <c r="E36" s="53">
        <v>7749539.0189352464</v>
      </c>
      <c r="F36" s="53">
        <v>7749539.0189352464</v>
      </c>
      <c r="G36" s="53">
        <v>7619477.4495436624</v>
      </c>
      <c r="H36" s="53">
        <v>7550857.6158254938</v>
      </c>
      <c r="I36" s="53">
        <v>7638915.3996909885</v>
      </c>
      <c r="J36" s="53">
        <v>7466782.7874672133</v>
      </c>
      <c r="K36" s="53">
        <v>7466782.7874672133</v>
      </c>
      <c r="L36" s="53">
        <v>7533783.4272397133</v>
      </c>
      <c r="M36" s="53">
        <v>7647141.4345947141</v>
      </c>
      <c r="N36" s="53">
        <v>7651266.3342497144</v>
      </c>
    </row>
    <row r="37" spans="1:15" s="33" customFormat="1" x14ac:dyDescent="0.2">
      <c r="A37" s="217" t="s">
        <v>236</v>
      </c>
      <c r="B37" s="110"/>
      <c r="C37" s="214"/>
      <c r="D37" s="36" t="s">
        <v>39</v>
      </c>
      <c r="E37" s="53">
        <v>533701.65984250011</v>
      </c>
      <c r="F37" s="53">
        <v>533701.65984250011</v>
      </c>
      <c r="G37" s="53">
        <v>516202.40085333335</v>
      </c>
      <c r="H37" s="53">
        <v>501747.67398999998</v>
      </c>
      <c r="I37" s="53">
        <v>487852.37372999999</v>
      </c>
      <c r="J37" s="53">
        <v>542391.97394250007</v>
      </c>
      <c r="K37" s="53">
        <v>542391.97394250007</v>
      </c>
      <c r="L37" s="53">
        <v>559981.06341000006</v>
      </c>
      <c r="M37" s="53">
        <v>561136.49307000008</v>
      </c>
      <c r="N37" s="53">
        <v>568602.60129000002</v>
      </c>
    </row>
    <row r="38" spans="1:15" s="33" customFormat="1" x14ac:dyDescent="0.2">
      <c r="A38" s="47" t="s">
        <v>201</v>
      </c>
      <c r="B38" s="30"/>
      <c r="C38" s="24"/>
      <c r="D38" s="36" t="s">
        <v>11</v>
      </c>
      <c r="E38" s="53">
        <v>9463549.5688066781</v>
      </c>
      <c r="F38" s="53">
        <v>9463549.5688066781</v>
      </c>
      <c r="G38" s="53">
        <v>9682117.6628644094</v>
      </c>
      <c r="H38" s="53">
        <v>9643267.2390412092</v>
      </c>
      <c r="I38" s="53">
        <v>9500057.3290929142</v>
      </c>
      <c r="J38" s="53">
        <v>8669932.6887006126</v>
      </c>
      <c r="K38" s="53">
        <v>8669932.6887006126</v>
      </c>
      <c r="L38" s="53">
        <v>8695575.7950236313</v>
      </c>
      <c r="M38" s="53">
        <v>8759504.8329120949</v>
      </c>
      <c r="N38" s="53">
        <v>8727208.8357966617</v>
      </c>
    </row>
    <row r="39" spans="1:15" x14ac:dyDescent="0.2">
      <c r="A39" s="30" t="s">
        <v>146</v>
      </c>
      <c r="B39" s="30"/>
      <c r="C39" s="24"/>
      <c r="D39" s="135" t="s">
        <v>40</v>
      </c>
      <c r="E39" s="212">
        <v>689888.90226250002</v>
      </c>
      <c r="F39" s="212">
        <v>689888.90226250002</v>
      </c>
      <c r="G39" s="212">
        <v>693505.36459000001</v>
      </c>
      <c r="H39" s="212">
        <v>698493.97929499997</v>
      </c>
      <c r="I39" s="212">
        <v>713936.61581999983</v>
      </c>
      <c r="J39" s="212">
        <v>1079588.2216025002</v>
      </c>
      <c r="K39" s="212">
        <v>1079588.2216025002</v>
      </c>
      <c r="L39" s="212">
        <v>1091333.1230300001</v>
      </c>
      <c r="M39" s="212">
        <v>1097739.1935200002</v>
      </c>
      <c r="N39" s="212">
        <v>1125901.7511500004</v>
      </c>
    </row>
    <row r="40" spans="1:15" x14ac:dyDescent="0.2">
      <c r="A40" s="30" t="s">
        <v>237</v>
      </c>
      <c r="B40" s="30"/>
      <c r="C40" s="24"/>
      <c r="D40" s="134" t="s">
        <v>41</v>
      </c>
      <c r="E40" s="212">
        <v>8773660.6665441785</v>
      </c>
      <c r="F40" s="212">
        <v>8773660.6665441785</v>
      </c>
      <c r="G40" s="212">
        <v>8988612.2982744109</v>
      </c>
      <c r="H40" s="212">
        <v>8944773.2597462088</v>
      </c>
      <c r="I40" s="212">
        <v>8786120.7132729143</v>
      </c>
      <c r="J40" s="212">
        <v>7590344.4670981113</v>
      </c>
      <c r="K40" s="212">
        <v>7590344.4670981113</v>
      </c>
      <c r="L40" s="212">
        <v>7604242.6719936309</v>
      </c>
      <c r="M40" s="212">
        <v>7661765.6393920956</v>
      </c>
      <c r="N40" s="212">
        <v>7601307.0846466608</v>
      </c>
    </row>
    <row r="41" spans="1:15" s="33" customFormat="1" x14ac:dyDescent="0.2">
      <c r="A41" s="30" t="s">
        <v>7</v>
      </c>
      <c r="B41" s="30"/>
      <c r="C41" s="24"/>
      <c r="D41" s="42" t="s">
        <v>12</v>
      </c>
      <c r="E41" s="55">
        <v>63567613.368769407</v>
      </c>
      <c r="F41" s="55">
        <v>63567613.368769407</v>
      </c>
      <c r="G41" s="55">
        <v>63328107.95897384</v>
      </c>
      <c r="H41" s="55">
        <v>63242140.882736921</v>
      </c>
      <c r="I41" s="55">
        <v>63405823.416814841</v>
      </c>
      <c r="J41" s="55">
        <v>62430941.858398594</v>
      </c>
      <c r="K41" s="55">
        <v>62430941.858398594</v>
      </c>
      <c r="L41" s="55">
        <v>62852343.449635051</v>
      </c>
      <c r="M41" s="55">
        <v>63108952.606312074</v>
      </c>
      <c r="N41" s="55">
        <v>62928142.847775213</v>
      </c>
    </row>
    <row r="42" spans="1:15" s="33" customFormat="1" x14ac:dyDescent="0.2">
      <c r="A42" s="30" t="s">
        <v>147</v>
      </c>
      <c r="B42" s="30"/>
      <c r="C42" s="24"/>
      <c r="D42" s="42" t="s">
        <v>13</v>
      </c>
      <c r="E42" s="55">
        <v>54104063.799962729</v>
      </c>
      <c r="F42" s="55">
        <v>54104063.799962729</v>
      </c>
      <c r="G42" s="55">
        <v>53645990.29610943</v>
      </c>
      <c r="H42" s="55">
        <v>53598873.643695712</v>
      </c>
      <c r="I42" s="55">
        <v>53905766.087721929</v>
      </c>
      <c r="J42" s="55">
        <v>53761009.169697985</v>
      </c>
      <c r="K42" s="55">
        <v>53761009.169697985</v>
      </c>
      <c r="L42" s="55">
        <v>54156767.654611416</v>
      </c>
      <c r="M42" s="55">
        <v>54349447.773399994</v>
      </c>
      <c r="N42" s="55">
        <v>54200934.011978574</v>
      </c>
    </row>
    <row r="43" spans="1:15" s="33" customFormat="1" x14ac:dyDescent="0.2">
      <c r="A43" s="30"/>
      <c r="B43" s="30"/>
      <c r="C43" s="24"/>
      <c r="D43" s="43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5" ht="7.5" customHeight="1" x14ac:dyDescent="0.2">
      <c r="D44" s="44"/>
      <c r="E44" s="45"/>
      <c r="F44" s="45"/>
      <c r="G44" s="45"/>
      <c r="H44" s="45"/>
      <c r="I44" s="46"/>
      <c r="J44" s="46"/>
      <c r="K44" s="46"/>
      <c r="L44" s="46"/>
      <c r="M44" s="46"/>
      <c r="N44" s="46"/>
    </row>
    <row r="45" spans="1:15" x14ac:dyDescent="0.2">
      <c r="D45" s="47" t="s">
        <v>238</v>
      </c>
      <c r="E45" s="48">
        <f t="shared" ref="E45:N45" si="0">E21-E22-E27</f>
        <v>0</v>
      </c>
      <c r="F45" s="48">
        <f t="shared" si="0"/>
        <v>0</v>
      </c>
      <c r="G45" s="48">
        <f t="shared" si="0"/>
        <v>0</v>
      </c>
      <c r="H45" s="48">
        <f t="shared" si="0"/>
        <v>0</v>
      </c>
      <c r="I45" s="48">
        <f t="shared" si="0"/>
        <v>0</v>
      </c>
      <c r="J45" s="48">
        <f t="shared" si="0"/>
        <v>0</v>
      </c>
      <c r="K45" s="48">
        <f t="shared" si="0"/>
        <v>0</v>
      </c>
      <c r="L45" s="48">
        <f t="shared" si="0"/>
        <v>0</v>
      </c>
      <c r="M45" s="48">
        <f t="shared" si="0"/>
        <v>0</v>
      </c>
      <c r="N45" s="48">
        <f t="shared" si="0"/>
        <v>0</v>
      </c>
      <c r="O45" s="48"/>
    </row>
    <row r="46" spans="1:15" x14ac:dyDescent="0.2">
      <c r="D46" s="47" t="s">
        <v>42</v>
      </c>
      <c r="E46" s="48">
        <f t="shared" ref="E46:N46" si="1">E13-E14-E15-E16-E17</f>
        <v>577.96918750088662</v>
      </c>
      <c r="F46" s="48">
        <f t="shared" si="1"/>
        <v>577.96918750088662</v>
      </c>
      <c r="G46" s="48">
        <f t="shared" si="1"/>
        <v>770.62558333529159</v>
      </c>
      <c r="H46" s="48">
        <f t="shared" si="1"/>
        <v>578.39575000107288</v>
      </c>
      <c r="I46" s="48">
        <f t="shared" si="1"/>
        <v>1139.7914999998175</v>
      </c>
      <c r="J46" s="48">
        <f t="shared" si="1"/>
        <v>16.999999999068677</v>
      </c>
      <c r="K46" s="48">
        <f t="shared" si="1"/>
        <v>16.999999999068677</v>
      </c>
      <c r="L46" s="48">
        <f t="shared" si="1"/>
        <v>17.000000001396984</v>
      </c>
      <c r="M46" s="48">
        <f t="shared" si="1"/>
        <v>16.999999999068677</v>
      </c>
      <c r="N46" s="48">
        <f t="shared" si="1"/>
        <v>17.000000002328306</v>
      </c>
      <c r="O46" s="48"/>
    </row>
    <row r="47" spans="1:15" x14ac:dyDescent="0.2">
      <c r="D47" s="47" t="s">
        <v>43</v>
      </c>
      <c r="E47" s="48">
        <f t="shared" ref="E47:N47" si="2">E22-E23-E24-E25-E26</f>
        <v>0</v>
      </c>
      <c r="F47" s="48">
        <f t="shared" si="2"/>
        <v>0</v>
      </c>
      <c r="G47" s="48">
        <f t="shared" si="2"/>
        <v>-4.1909515857696533E-9</v>
      </c>
      <c r="H47" s="48">
        <f t="shared" si="2"/>
        <v>-6.9849193096160889E-9</v>
      </c>
      <c r="I47" s="48">
        <f t="shared" si="2"/>
        <v>-4.6566128730773926E-9</v>
      </c>
      <c r="J47" s="48">
        <f t="shared" si="2"/>
        <v>-4.1909515857696533E-9</v>
      </c>
      <c r="K47" s="48">
        <f t="shared" si="2"/>
        <v>-4.1909515857696533E-9</v>
      </c>
      <c r="L47" s="48">
        <f t="shared" si="2"/>
        <v>-6.5192580223083496E-9</v>
      </c>
      <c r="M47" s="48">
        <f t="shared" si="2"/>
        <v>-4.1909515857696533E-9</v>
      </c>
      <c r="N47" s="48">
        <f t="shared" si="2"/>
        <v>0</v>
      </c>
      <c r="O47" s="48"/>
    </row>
    <row r="48" spans="1:15" x14ac:dyDescent="0.2">
      <c r="D48" s="47" t="s">
        <v>44</v>
      </c>
      <c r="E48" s="48">
        <f t="shared" ref="E48:N48" si="3">E29-E30-E31</f>
        <v>0</v>
      </c>
      <c r="F48" s="48">
        <f t="shared" si="3"/>
        <v>0</v>
      </c>
      <c r="G48" s="48">
        <f t="shared" si="3"/>
        <v>0</v>
      </c>
      <c r="H48" s="48">
        <f t="shared" si="3"/>
        <v>0</v>
      </c>
      <c r="I48" s="48">
        <f t="shared" si="3"/>
        <v>0</v>
      </c>
      <c r="J48" s="48">
        <f t="shared" si="3"/>
        <v>0</v>
      </c>
      <c r="K48" s="48">
        <f t="shared" si="3"/>
        <v>0</v>
      </c>
      <c r="L48" s="48">
        <f t="shared" si="3"/>
        <v>0</v>
      </c>
      <c r="M48" s="48">
        <f t="shared" si="3"/>
        <v>0</v>
      </c>
      <c r="N48" s="48">
        <f t="shared" si="3"/>
        <v>0</v>
      </c>
      <c r="O48" s="48"/>
    </row>
    <row r="49" spans="1:15" x14ac:dyDescent="0.2">
      <c r="A49" s="26"/>
      <c r="B49" s="26"/>
      <c r="C49" s="26"/>
      <c r="D49" s="47" t="s">
        <v>45</v>
      </c>
      <c r="E49" s="48">
        <f t="shared" ref="E49:N49" si="4">E34-E35-E36-E37</f>
        <v>-2.4447217583656311E-9</v>
      </c>
      <c r="F49" s="48">
        <f t="shared" si="4"/>
        <v>-2.4447217583656311E-9</v>
      </c>
      <c r="G49" s="48">
        <f t="shared" si="4"/>
        <v>-3.0850060284137726E-9</v>
      </c>
      <c r="H49" s="48">
        <f t="shared" si="4"/>
        <v>-2.7357600629329681E-9</v>
      </c>
      <c r="I49" s="48">
        <f t="shared" si="4"/>
        <v>-2.6775524020195007E-9</v>
      </c>
      <c r="J49" s="48">
        <f t="shared" si="4"/>
        <v>-1.3969838619232178E-9</v>
      </c>
      <c r="K49" s="48">
        <f t="shared" si="4"/>
        <v>-1.3969838619232178E-9</v>
      </c>
      <c r="L49" s="48">
        <f t="shared" si="4"/>
        <v>-1.0477378964424133E-9</v>
      </c>
      <c r="M49" s="48">
        <f t="shared" si="4"/>
        <v>-2.0954757928848267E-9</v>
      </c>
      <c r="N49" s="48">
        <f t="shared" si="4"/>
        <v>-5.005858838558197E-9</v>
      </c>
      <c r="O49" s="48"/>
    </row>
    <row r="50" spans="1:15" x14ac:dyDescent="0.2">
      <c r="A50" s="26"/>
      <c r="B50" s="26"/>
      <c r="C50" s="26"/>
      <c r="D50" s="47" t="s">
        <v>239</v>
      </c>
      <c r="E50" s="48">
        <f t="shared" ref="E50:N50" si="5">E27-E28-E29-E32-E33</f>
        <v>0</v>
      </c>
      <c r="F50" s="48">
        <f t="shared" si="5"/>
        <v>0</v>
      </c>
      <c r="G50" s="48">
        <f t="shared" si="5"/>
        <v>0</v>
      </c>
      <c r="H50" s="48">
        <f t="shared" si="5"/>
        <v>0</v>
      </c>
      <c r="I50" s="48">
        <f t="shared" si="5"/>
        <v>0</v>
      </c>
      <c r="J50" s="48">
        <f t="shared" si="5"/>
        <v>0</v>
      </c>
      <c r="K50" s="48">
        <f t="shared" si="5"/>
        <v>0</v>
      </c>
      <c r="L50" s="48">
        <f t="shared" si="5"/>
        <v>0</v>
      </c>
      <c r="M50" s="48">
        <f t="shared" si="5"/>
        <v>0</v>
      </c>
      <c r="N50" s="48">
        <f t="shared" si="5"/>
        <v>0</v>
      </c>
      <c r="O50" s="48"/>
    </row>
    <row r="51" spans="1:15" x14ac:dyDescent="0.2">
      <c r="A51" s="26"/>
      <c r="B51" s="26"/>
      <c r="C51" s="26"/>
      <c r="D51" s="47" t="s">
        <v>14</v>
      </c>
      <c r="E51" s="48">
        <f t="shared" ref="E51:N51" si="6">E38-E39-E40</f>
        <v>0</v>
      </c>
      <c r="F51" s="48">
        <f t="shared" si="6"/>
        <v>0</v>
      </c>
      <c r="G51" s="48">
        <f t="shared" si="6"/>
        <v>0</v>
      </c>
      <c r="H51" s="48">
        <f t="shared" si="6"/>
        <v>0</v>
      </c>
      <c r="I51" s="48">
        <f t="shared" si="6"/>
        <v>0</v>
      </c>
      <c r="J51" s="48">
        <f t="shared" si="6"/>
        <v>0</v>
      </c>
      <c r="K51" s="48">
        <f t="shared" si="6"/>
        <v>0</v>
      </c>
      <c r="L51" s="48">
        <f t="shared" si="6"/>
        <v>0</v>
      </c>
      <c r="M51" s="48">
        <f t="shared" si="6"/>
        <v>0</v>
      </c>
      <c r="N51" s="48">
        <f t="shared" si="6"/>
        <v>0</v>
      </c>
      <c r="O51" s="48"/>
    </row>
    <row r="52" spans="1:15" x14ac:dyDescent="0.2">
      <c r="A52" s="26"/>
      <c r="B52" s="26"/>
      <c r="C52" s="26"/>
      <c r="D52" s="47" t="s">
        <v>15</v>
      </c>
      <c r="E52" s="50">
        <f t="shared" ref="E52:N52" si="7">E41-E21-E34-E38</f>
        <v>0</v>
      </c>
      <c r="F52" s="50">
        <f t="shared" si="7"/>
        <v>0</v>
      </c>
      <c r="G52" s="50">
        <f t="shared" si="7"/>
        <v>0</v>
      </c>
      <c r="H52" s="50">
        <f t="shared" si="7"/>
        <v>0</v>
      </c>
      <c r="I52" s="50">
        <f t="shared" si="7"/>
        <v>0</v>
      </c>
      <c r="J52" s="50">
        <f t="shared" si="7"/>
        <v>0</v>
      </c>
      <c r="K52" s="50">
        <f t="shared" si="7"/>
        <v>0</v>
      </c>
      <c r="L52" s="50">
        <f t="shared" si="7"/>
        <v>0</v>
      </c>
      <c r="M52" s="50">
        <f t="shared" si="7"/>
        <v>0</v>
      </c>
      <c r="N52" s="50">
        <f t="shared" si="7"/>
        <v>0</v>
      </c>
      <c r="O52" s="50"/>
    </row>
    <row r="53" spans="1:15" x14ac:dyDescent="0.2">
      <c r="A53" s="26"/>
      <c r="B53" s="26"/>
      <c r="C53" s="26"/>
      <c r="D53" s="47" t="s">
        <v>46</v>
      </c>
      <c r="E53" s="50">
        <f t="shared" ref="E53:N53" si="8">E42-E21-E34</f>
        <v>0</v>
      </c>
      <c r="F53" s="50">
        <f t="shared" si="8"/>
        <v>0</v>
      </c>
      <c r="G53" s="50">
        <f t="shared" si="8"/>
        <v>0</v>
      </c>
      <c r="H53" s="50">
        <f t="shared" si="8"/>
        <v>0</v>
      </c>
      <c r="I53" s="50">
        <f t="shared" si="8"/>
        <v>0</v>
      </c>
      <c r="J53" s="50">
        <f t="shared" si="8"/>
        <v>0</v>
      </c>
      <c r="K53" s="50">
        <f t="shared" si="8"/>
        <v>0</v>
      </c>
      <c r="L53" s="50">
        <f t="shared" si="8"/>
        <v>0</v>
      </c>
      <c r="M53" s="50">
        <f t="shared" si="8"/>
        <v>0</v>
      </c>
      <c r="N53" s="50">
        <f t="shared" si="8"/>
        <v>1.4901161193847656E-8</v>
      </c>
      <c r="O53" s="50"/>
    </row>
    <row r="54" spans="1:15" x14ac:dyDescent="0.2">
      <c r="A54" s="26"/>
      <c r="B54" s="26"/>
      <c r="C54" s="26"/>
      <c r="D54" s="47"/>
      <c r="E54" s="48"/>
      <c r="F54" s="48"/>
      <c r="G54" s="48"/>
      <c r="H54" s="48"/>
      <c r="I54" s="49"/>
      <c r="J54" s="49"/>
      <c r="K54" s="49"/>
      <c r="L54" s="49"/>
      <c r="M54" s="49"/>
      <c r="N54" s="49"/>
      <c r="O54" s="49"/>
    </row>
    <row r="55" spans="1:15" x14ac:dyDescent="0.2">
      <c r="A55" s="26"/>
      <c r="B55" s="26"/>
      <c r="C55" s="26"/>
      <c r="D55" s="47"/>
      <c r="E55" s="48"/>
      <c r="F55" s="48"/>
      <c r="G55" s="48"/>
      <c r="H55" s="48"/>
      <c r="I55" s="49"/>
      <c r="J55" s="49"/>
      <c r="K55" s="49"/>
      <c r="L55" s="49"/>
      <c r="M55" s="49"/>
      <c r="N55" s="49"/>
    </row>
    <row r="56" spans="1:15" x14ac:dyDescent="0.2">
      <c r="A56" s="26"/>
      <c r="B56" s="26"/>
      <c r="C56" s="26"/>
      <c r="E56" s="50"/>
      <c r="F56" s="50"/>
      <c r="G56" s="50"/>
      <c r="H56" s="50"/>
      <c r="I56" s="51"/>
      <c r="J56" s="51"/>
      <c r="K56" s="51"/>
      <c r="L56" s="51"/>
      <c r="M56" s="51"/>
      <c r="N56" s="51"/>
    </row>
    <row r="57" spans="1:15" x14ac:dyDescent="0.2">
      <c r="A57" s="26"/>
      <c r="B57" s="26"/>
      <c r="C57" s="26"/>
      <c r="E57" s="50"/>
      <c r="F57" s="50"/>
      <c r="G57" s="50"/>
      <c r="H57" s="50"/>
      <c r="I57" s="51"/>
      <c r="J57" s="51"/>
      <c r="K57" s="51"/>
      <c r="L57" s="51"/>
      <c r="M57" s="51"/>
      <c r="N57" s="51"/>
    </row>
    <row r="58" spans="1:15" x14ac:dyDescent="0.2">
      <c r="A58" s="26"/>
      <c r="B58" s="26"/>
      <c r="C58" s="26"/>
      <c r="E58" s="50"/>
      <c r="F58" s="50"/>
      <c r="G58" s="50"/>
      <c r="H58" s="50"/>
      <c r="I58" s="51"/>
      <c r="J58" s="51"/>
      <c r="K58" s="51"/>
      <c r="L58" s="51"/>
      <c r="M58" s="51"/>
      <c r="N58" s="51"/>
    </row>
    <row r="59" spans="1:15" x14ac:dyDescent="0.2">
      <c r="A59" s="26"/>
      <c r="B59" s="26"/>
      <c r="C59" s="26"/>
      <c r="E59" s="50"/>
      <c r="F59" s="50"/>
      <c r="G59" s="50"/>
      <c r="H59" s="50"/>
      <c r="I59" s="51"/>
      <c r="J59" s="51"/>
      <c r="K59" s="51"/>
      <c r="L59" s="51"/>
      <c r="M59" s="51"/>
      <c r="N59" s="51"/>
    </row>
    <row r="60" spans="1:15" x14ac:dyDescent="0.2">
      <c r="A60" s="26"/>
      <c r="B60" s="26"/>
      <c r="C60" s="26"/>
      <c r="E60" s="50"/>
      <c r="F60" s="50"/>
      <c r="G60" s="50"/>
      <c r="H60" s="50"/>
      <c r="I60" s="51"/>
      <c r="J60" s="51"/>
      <c r="K60" s="51"/>
      <c r="L60" s="51"/>
      <c r="M60" s="51"/>
      <c r="N60" s="51"/>
    </row>
    <row r="61" spans="1:15" x14ac:dyDescent="0.2">
      <c r="A61" s="26"/>
      <c r="B61" s="26"/>
      <c r="C61" s="26"/>
      <c r="E61" s="50"/>
      <c r="F61" s="50"/>
      <c r="G61" s="50"/>
      <c r="H61" s="50"/>
      <c r="I61" s="51"/>
      <c r="J61" s="51"/>
      <c r="K61" s="51"/>
      <c r="L61" s="51"/>
      <c r="M61" s="51"/>
      <c r="N61" s="51"/>
    </row>
    <row r="62" spans="1:15" x14ac:dyDescent="0.2">
      <c r="A62" s="26"/>
      <c r="B62" s="26"/>
      <c r="C62" s="26"/>
      <c r="E62" s="50"/>
      <c r="F62" s="50"/>
      <c r="G62" s="50"/>
      <c r="H62" s="50"/>
      <c r="I62" s="51"/>
      <c r="J62" s="51"/>
      <c r="K62" s="51"/>
      <c r="L62" s="51"/>
      <c r="M62" s="51"/>
      <c r="N62" s="51"/>
    </row>
    <row r="63" spans="1:15" x14ac:dyDescent="0.2">
      <c r="A63" s="26"/>
      <c r="B63" s="26"/>
      <c r="C63" s="26"/>
      <c r="E63" s="50"/>
      <c r="F63" s="50"/>
      <c r="G63" s="50"/>
      <c r="H63" s="50"/>
      <c r="I63" s="51"/>
      <c r="J63" s="51"/>
      <c r="K63" s="51"/>
      <c r="L63" s="51"/>
      <c r="M63" s="51"/>
      <c r="N63" s="51"/>
    </row>
    <row r="64" spans="1:15" x14ac:dyDescent="0.2">
      <c r="A64" s="26"/>
      <c r="B64" s="26"/>
      <c r="C64" s="26"/>
      <c r="E64" s="50"/>
      <c r="F64" s="50"/>
      <c r="G64" s="50"/>
      <c r="H64" s="50"/>
      <c r="I64" s="51"/>
      <c r="J64" s="51"/>
      <c r="K64" s="51"/>
      <c r="L64" s="51"/>
      <c r="M64" s="51"/>
      <c r="N64" s="51"/>
    </row>
    <row r="65" spans="5:14" s="26" customFormat="1" x14ac:dyDescent="0.2">
      <c r="E65" s="50"/>
      <c r="F65" s="50"/>
      <c r="G65" s="50"/>
      <c r="H65" s="50"/>
      <c r="I65" s="51"/>
      <c r="J65" s="51"/>
      <c r="K65" s="51"/>
      <c r="L65" s="51"/>
      <c r="M65" s="51"/>
      <c r="N65" s="51"/>
    </row>
    <row r="66" spans="5:14" s="26" customFormat="1" x14ac:dyDescent="0.2">
      <c r="E66" s="34"/>
      <c r="F66" s="34"/>
      <c r="G66" s="34"/>
      <c r="H66" s="34"/>
      <c r="I66" s="39"/>
      <c r="J66" s="39"/>
      <c r="K66" s="39"/>
      <c r="L66" s="39"/>
      <c r="M66" s="39"/>
      <c r="N66" s="39"/>
    </row>
    <row r="67" spans="5:14" s="26" customFormat="1" x14ac:dyDescent="0.2">
      <c r="E67" s="34"/>
      <c r="F67" s="34"/>
      <c r="G67" s="34"/>
      <c r="H67" s="34"/>
      <c r="I67" s="39"/>
      <c r="J67" s="39"/>
      <c r="K67" s="39"/>
      <c r="L67" s="39"/>
      <c r="M67" s="39"/>
      <c r="N67" s="39"/>
    </row>
    <row r="68" spans="5:14" s="26" customFormat="1" x14ac:dyDescent="0.2">
      <c r="E68" s="34"/>
      <c r="F68" s="34"/>
      <c r="G68" s="34"/>
      <c r="H68" s="34"/>
      <c r="I68" s="39"/>
      <c r="J68" s="39"/>
      <c r="K68" s="39"/>
      <c r="L68" s="39"/>
      <c r="M68" s="39"/>
      <c r="N68" s="39"/>
    </row>
    <row r="69" spans="5:14" s="26" customFormat="1" x14ac:dyDescent="0.2">
      <c r="E69" s="34"/>
      <c r="F69" s="34"/>
      <c r="G69" s="34"/>
      <c r="H69" s="34"/>
      <c r="I69" s="39"/>
      <c r="J69" s="39"/>
      <c r="K69" s="39"/>
      <c r="L69" s="39"/>
      <c r="M69" s="39"/>
      <c r="N69" s="39"/>
    </row>
    <row r="70" spans="5:14" s="26" customFormat="1" x14ac:dyDescent="0.2">
      <c r="E70" s="34"/>
      <c r="F70" s="34"/>
      <c r="G70" s="34"/>
      <c r="H70" s="34"/>
      <c r="I70" s="39"/>
      <c r="J70" s="39"/>
      <c r="K70" s="39"/>
      <c r="L70" s="39"/>
      <c r="M70" s="39"/>
      <c r="N70" s="39"/>
    </row>
    <row r="71" spans="5:14" s="26" customFormat="1" x14ac:dyDescent="0.2">
      <c r="E71" s="34"/>
      <c r="F71" s="34"/>
      <c r="G71" s="34"/>
      <c r="H71" s="34"/>
      <c r="I71" s="39"/>
      <c r="J71" s="39"/>
      <c r="K71" s="39"/>
      <c r="L71" s="39"/>
      <c r="M71" s="39"/>
      <c r="N71" s="39"/>
    </row>
    <row r="72" spans="5:14" s="26" customFormat="1" x14ac:dyDescent="0.2">
      <c r="E72" s="34"/>
      <c r="F72" s="34"/>
      <c r="G72" s="34"/>
      <c r="H72" s="34"/>
      <c r="I72" s="39"/>
      <c r="J72" s="39"/>
      <c r="K72" s="39"/>
      <c r="L72" s="39"/>
      <c r="M72" s="39"/>
      <c r="N72" s="39"/>
    </row>
    <row r="73" spans="5:14" s="26" customFormat="1" x14ac:dyDescent="0.2">
      <c r="E73" s="34"/>
      <c r="F73" s="34"/>
      <c r="G73" s="34"/>
      <c r="H73" s="34"/>
      <c r="I73" s="39"/>
      <c r="J73" s="39"/>
      <c r="K73" s="39"/>
      <c r="L73" s="39"/>
      <c r="M73" s="39"/>
      <c r="N73" s="39"/>
    </row>
    <row r="74" spans="5:14" s="26" customFormat="1" x14ac:dyDescent="0.2">
      <c r="E74" s="34"/>
      <c r="F74" s="34"/>
      <c r="G74" s="34"/>
      <c r="H74" s="34"/>
      <c r="I74" s="39"/>
      <c r="J74" s="39"/>
      <c r="K74" s="39"/>
      <c r="L74" s="39"/>
      <c r="M74" s="39"/>
      <c r="N74" s="39"/>
    </row>
    <row r="75" spans="5:14" s="26" customFormat="1" x14ac:dyDescent="0.2">
      <c r="E75" s="34"/>
      <c r="F75" s="34"/>
      <c r="G75" s="34"/>
      <c r="H75" s="34"/>
      <c r="I75" s="39"/>
      <c r="J75" s="39"/>
      <c r="K75" s="39"/>
      <c r="L75" s="39"/>
      <c r="M75" s="39"/>
      <c r="N75" s="39"/>
    </row>
    <row r="76" spans="5:14" s="26" customFormat="1" x14ac:dyDescent="0.2">
      <c r="E76" s="34"/>
      <c r="F76" s="34"/>
      <c r="G76" s="34"/>
      <c r="H76" s="34"/>
      <c r="I76" s="39"/>
      <c r="J76" s="39"/>
      <c r="K76" s="39"/>
      <c r="L76" s="39"/>
      <c r="M76" s="39"/>
      <c r="N76" s="39"/>
    </row>
    <row r="77" spans="5:14" s="26" customFormat="1" x14ac:dyDescent="0.2">
      <c r="E77" s="34"/>
      <c r="F77" s="34"/>
      <c r="G77" s="34"/>
      <c r="H77" s="34"/>
      <c r="I77" s="39"/>
      <c r="J77" s="39"/>
      <c r="K77" s="39"/>
      <c r="L77" s="39"/>
      <c r="M77" s="39"/>
      <c r="N77" s="39"/>
    </row>
    <row r="78" spans="5:14" s="26" customFormat="1" x14ac:dyDescent="0.2">
      <c r="E78" s="34"/>
      <c r="F78" s="34"/>
      <c r="G78" s="34"/>
      <c r="H78" s="34"/>
      <c r="I78" s="39"/>
      <c r="J78" s="39"/>
      <c r="K78" s="39"/>
      <c r="L78" s="39"/>
      <c r="M78" s="39"/>
      <c r="N78" s="39"/>
    </row>
    <row r="79" spans="5:14" s="26" customFormat="1" x14ac:dyDescent="0.2">
      <c r="E79" s="34"/>
      <c r="F79" s="34"/>
      <c r="G79" s="34"/>
      <c r="H79" s="34"/>
      <c r="I79" s="39"/>
      <c r="J79" s="39"/>
      <c r="K79" s="39"/>
      <c r="L79" s="39"/>
      <c r="M79" s="39"/>
      <c r="N79" s="39"/>
    </row>
    <row r="80" spans="5:14" s="26" customFormat="1" x14ac:dyDescent="0.2">
      <c r="E80" s="34"/>
      <c r="F80" s="34"/>
      <c r="G80" s="34"/>
      <c r="H80" s="34"/>
      <c r="I80" s="39"/>
      <c r="J80" s="39"/>
      <c r="K80" s="39"/>
      <c r="L80" s="39"/>
      <c r="M80" s="39"/>
      <c r="N80" s="39"/>
    </row>
    <row r="81" spans="5:14" s="26" customFormat="1" x14ac:dyDescent="0.2">
      <c r="E81" s="34"/>
      <c r="F81" s="34"/>
      <c r="G81" s="34"/>
      <c r="H81" s="34"/>
      <c r="I81" s="39"/>
      <c r="J81" s="39"/>
      <c r="K81" s="39"/>
      <c r="L81" s="39"/>
      <c r="M81" s="39"/>
      <c r="N81" s="39"/>
    </row>
    <row r="82" spans="5:14" s="26" customFormat="1" x14ac:dyDescent="0.2">
      <c r="E82" s="34"/>
      <c r="F82" s="34"/>
      <c r="G82" s="34"/>
      <c r="H82" s="34"/>
      <c r="I82" s="39"/>
      <c r="J82" s="39"/>
      <c r="K82" s="39"/>
      <c r="L82" s="39"/>
      <c r="M82" s="39"/>
      <c r="N82" s="39"/>
    </row>
    <row r="83" spans="5:14" s="26" customFormat="1" x14ac:dyDescent="0.2">
      <c r="E83" s="34"/>
      <c r="F83" s="34"/>
      <c r="G83" s="34"/>
      <c r="H83" s="34"/>
      <c r="I83" s="39"/>
      <c r="J83" s="39"/>
      <c r="K83" s="39"/>
      <c r="L83" s="39"/>
      <c r="M83" s="39"/>
      <c r="N83" s="39"/>
    </row>
    <row r="84" spans="5:14" s="26" customFormat="1" x14ac:dyDescent="0.2">
      <c r="E84" s="34"/>
      <c r="F84" s="34"/>
      <c r="G84" s="34"/>
      <c r="H84" s="34"/>
      <c r="I84" s="39"/>
      <c r="J84" s="39"/>
      <c r="K84" s="39"/>
      <c r="L84" s="39"/>
      <c r="M84" s="39"/>
      <c r="N84" s="39"/>
    </row>
    <row r="85" spans="5:14" s="26" customFormat="1" x14ac:dyDescent="0.2">
      <c r="E85" s="34"/>
      <c r="F85" s="34"/>
      <c r="G85" s="34"/>
      <c r="H85" s="34"/>
      <c r="I85" s="39"/>
      <c r="J85" s="39"/>
      <c r="K85" s="39"/>
      <c r="L85" s="39"/>
      <c r="M85" s="39"/>
      <c r="N85" s="39"/>
    </row>
    <row r="86" spans="5:14" s="26" customFormat="1" x14ac:dyDescent="0.2">
      <c r="E86" s="34"/>
      <c r="F86" s="34"/>
      <c r="G86" s="34"/>
      <c r="H86" s="34"/>
      <c r="I86" s="39"/>
      <c r="J86" s="39"/>
      <c r="K86" s="39"/>
      <c r="L86" s="39"/>
      <c r="M86" s="39"/>
      <c r="N86" s="39"/>
    </row>
    <row r="87" spans="5:14" s="26" customFormat="1" x14ac:dyDescent="0.2">
      <c r="E87" s="34"/>
      <c r="F87" s="34"/>
      <c r="G87" s="34"/>
      <c r="H87" s="34"/>
      <c r="I87" s="39"/>
      <c r="J87" s="39"/>
      <c r="K87" s="39"/>
      <c r="L87" s="39"/>
      <c r="M87" s="39"/>
      <c r="N87" s="39"/>
    </row>
    <row r="88" spans="5:14" s="26" customFormat="1" x14ac:dyDescent="0.2">
      <c r="E88" s="34"/>
      <c r="F88" s="34"/>
      <c r="G88" s="34"/>
      <c r="H88" s="34"/>
      <c r="I88" s="39"/>
      <c r="J88" s="39"/>
      <c r="K88" s="39"/>
      <c r="L88" s="39"/>
      <c r="M88" s="39"/>
      <c r="N88" s="39"/>
    </row>
    <row r="89" spans="5:14" s="26" customFormat="1" x14ac:dyDescent="0.2">
      <c r="E89" s="34"/>
      <c r="F89" s="34"/>
      <c r="G89" s="34"/>
      <c r="H89" s="34"/>
      <c r="I89" s="39"/>
      <c r="J89" s="39"/>
      <c r="K89" s="39"/>
      <c r="L89" s="39"/>
      <c r="M89" s="39"/>
      <c r="N89" s="39"/>
    </row>
    <row r="90" spans="5:14" s="26" customFormat="1" x14ac:dyDescent="0.2">
      <c r="E90" s="34"/>
      <c r="F90" s="34"/>
      <c r="G90" s="34"/>
      <c r="H90" s="34"/>
      <c r="I90" s="39"/>
      <c r="J90" s="39"/>
      <c r="K90" s="39"/>
      <c r="L90" s="39"/>
      <c r="M90" s="39"/>
      <c r="N90" s="39"/>
    </row>
    <row r="91" spans="5:14" s="26" customFormat="1" x14ac:dyDescent="0.2">
      <c r="E91" s="34"/>
      <c r="F91" s="34"/>
      <c r="G91" s="34"/>
      <c r="H91" s="34"/>
      <c r="I91" s="39"/>
      <c r="J91" s="39"/>
      <c r="K91" s="39"/>
      <c r="L91" s="39"/>
      <c r="M91" s="39"/>
      <c r="N91" s="39"/>
    </row>
    <row r="92" spans="5:14" s="26" customFormat="1" x14ac:dyDescent="0.2">
      <c r="E92" s="34"/>
      <c r="F92" s="34"/>
      <c r="G92" s="34"/>
      <c r="H92" s="34"/>
      <c r="I92" s="39"/>
      <c r="J92" s="39"/>
      <c r="K92" s="39"/>
      <c r="L92" s="39"/>
      <c r="M92" s="39"/>
      <c r="N92" s="39"/>
    </row>
    <row r="93" spans="5:14" s="26" customFormat="1" x14ac:dyDescent="0.2">
      <c r="E93" s="34"/>
      <c r="F93" s="34"/>
      <c r="G93" s="34"/>
      <c r="H93" s="34"/>
      <c r="I93" s="39"/>
      <c r="J93" s="39"/>
      <c r="K93" s="39"/>
      <c r="L93" s="39"/>
      <c r="M93" s="39"/>
      <c r="N93" s="39"/>
    </row>
    <row r="94" spans="5:14" s="26" customFormat="1" x14ac:dyDescent="0.2">
      <c r="E94" s="34"/>
      <c r="F94" s="34"/>
      <c r="G94" s="34"/>
      <c r="H94" s="34"/>
      <c r="I94" s="39"/>
      <c r="J94" s="39"/>
      <c r="K94" s="39"/>
      <c r="L94" s="39"/>
      <c r="M94" s="39"/>
      <c r="N94" s="39"/>
    </row>
    <row r="95" spans="5:14" s="26" customFormat="1" x14ac:dyDescent="0.2">
      <c r="E95" s="34"/>
      <c r="F95" s="34"/>
      <c r="G95" s="34"/>
      <c r="H95" s="34"/>
      <c r="I95" s="39"/>
      <c r="J95" s="39"/>
      <c r="K95" s="39"/>
      <c r="L95" s="39"/>
      <c r="M95" s="39"/>
      <c r="N95" s="39"/>
    </row>
    <row r="96" spans="5:14" s="26" customFormat="1" x14ac:dyDescent="0.2">
      <c r="E96" s="34"/>
      <c r="F96" s="34"/>
      <c r="G96" s="34"/>
      <c r="H96" s="34"/>
      <c r="I96" s="39"/>
      <c r="J96" s="39"/>
      <c r="K96" s="39"/>
      <c r="L96" s="39"/>
      <c r="M96" s="39"/>
      <c r="N96" s="39"/>
    </row>
    <row r="97" spans="5:14" s="26" customFormat="1" x14ac:dyDescent="0.2">
      <c r="E97" s="34"/>
      <c r="F97" s="34"/>
      <c r="G97" s="34"/>
      <c r="H97" s="34"/>
      <c r="I97" s="39"/>
      <c r="J97" s="39"/>
      <c r="K97" s="39"/>
      <c r="L97" s="39"/>
      <c r="M97" s="39"/>
      <c r="N97" s="39"/>
    </row>
    <row r="98" spans="5:14" s="26" customFormat="1" x14ac:dyDescent="0.2">
      <c r="E98" s="34"/>
      <c r="F98" s="34"/>
      <c r="G98" s="34"/>
      <c r="H98" s="34"/>
      <c r="I98" s="39"/>
      <c r="J98" s="39"/>
      <c r="K98" s="39"/>
      <c r="L98" s="39"/>
      <c r="M98" s="39"/>
      <c r="N98" s="39"/>
    </row>
    <row r="99" spans="5:14" s="26" customFormat="1" x14ac:dyDescent="0.2">
      <c r="E99" s="34"/>
      <c r="F99" s="34"/>
      <c r="G99" s="34"/>
      <c r="H99" s="34"/>
      <c r="I99" s="39"/>
      <c r="J99" s="39"/>
      <c r="K99" s="39"/>
      <c r="L99" s="39"/>
      <c r="M99" s="39"/>
      <c r="N99" s="39"/>
    </row>
    <row r="100" spans="5:14" s="26" customFormat="1" x14ac:dyDescent="0.2">
      <c r="E100" s="34"/>
      <c r="F100" s="34"/>
      <c r="G100" s="34"/>
      <c r="H100" s="34"/>
      <c r="I100" s="39"/>
      <c r="J100" s="39"/>
      <c r="K100" s="39"/>
      <c r="L100" s="39"/>
      <c r="M100" s="39"/>
      <c r="N100" s="39"/>
    </row>
    <row r="101" spans="5:14" s="26" customFormat="1" x14ac:dyDescent="0.2">
      <c r="E101" s="34"/>
      <c r="F101" s="34"/>
      <c r="G101" s="34"/>
      <c r="H101" s="34"/>
      <c r="I101" s="39"/>
      <c r="J101" s="39"/>
      <c r="K101" s="39"/>
      <c r="L101" s="39"/>
      <c r="M101" s="39"/>
      <c r="N101" s="39"/>
    </row>
    <row r="102" spans="5:14" s="26" customFormat="1" x14ac:dyDescent="0.2">
      <c r="E102" s="34"/>
      <c r="F102" s="34"/>
      <c r="G102" s="34"/>
      <c r="H102" s="34"/>
      <c r="I102" s="39"/>
      <c r="J102" s="39"/>
      <c r="K102" s="39"/>
      <c r="L102" s="39"/>
      <c r="M102" s="39"/>
      <c r="N102" s="39"/>
    </row>
    <row r="103" spans="5:14" s="26" customFormat="1" x14ac:dyDescent="0.2">
      <c r="E103" s="34"/>
      <c r="F103" s="34"/>
      <c r="G103" s="34"/>
      <c r="H103" s="34"/>
      <c r="I103" s="39"/>
      <c r="J103" s="39"/>
      <c r="K103" s="39"/>
      <c r="L103" s="39"/>
      <c r="M103" s="39"/>
      <c r="N103" s="39"/>
    </row>
    <row r="104" spans="5:14" s="26" customFormat="1" x14ac:dyDescent="0.2">
      <c r="E104" s="34"/>
      <c r="F104" s="34"/>
      <c r="G104" s="34"/>
      <c r="H104" s="34"/>
      <c r="I104" s="39"/>
      <c r="J104" s="39"/>
      <c r="K104" s="39"/>
      <c r="L104" s="39"/>
      <c r="M104" s="39"/>
      <c r="N104" s="39"/>
    </row>
    <row r="105" spans="5:14" s="26" customFormat="1" x14ac:dyDescent="0.2">
      <c r="E105" s="34"/>
      <c r="F105" s="34"/>
      <c r="G105" s="34"/>
      <c r="H105" s="34"/>
      <c r="I105" s="39"/>
      <c r="J105" s="39"/>
      <c r="K105" s="39"/>
      <c r="L105" s="39"/>
      <c r="M105" s="39"/>
      <c r="N105" s="39"/>
    </row>
    <row r="106" spans="5:14" s="26" customFormat="1" x14ac:dyDescent="0.2">
      <c r="E106" s="34"/>
      <c r="F106" s="34"/>
      <c r="G106" s="34"/>
      <c r="H106" s="34"/>
      <c r="I106" s="39"/>
      <c r="J106" s="39"/>
      <c r="K106" s="39"/>
      <c r="L106" s="39"/>
      <c r="M106" s="39"/>
      <c r="N106" s="39"/>
    </row>
    <row r="107" spans="5:14" s="26" customFormat="1" x14ac:dyDescent="0.2">
      <c r="E107" s="34"/>
      <c r="F107" s="34"/>
      <c r="G107" s="34"/>
      <c r="H107" s="34"/>
      <c r="I107" s="39"/>
      <c r="J107" s="39"/>
      <c r="K107" s="39"/>
      <c r="L107" s="39"/>
      <c r="M107" s="39"/>
      <c r="N107" s="39"/>
    </row>
    <row r="108" spans="5:14" s="26" customFormat="1" x14ac:dyDescent="0.2">
      <c r="E108" s="34"/>
      <c r="F108" s="34"/>
      <c r="G108" s="34"/>
      <c r="H108" s="34"/>
      <c r="I108" s="39"/>
      <c r="J108" s="39"/>
      <c r="K108" s="39"/>
      <c r="L108" s="39"/>
      <c r="M108" s="39"/>
      <c r="N108" s="39"/>
    </row>
    <row r="109" spans="5:14" s="26" customFormat="1" x14ac:dyDescent="0.2">
      <c r="E109" s="34"/>
      <c r="F109" s="34"/>
      <c r="G109" s="34"/>
      <c r="H109" s="34"/>
      <c r="I109" s="39"/>
      <c r="J109" s="39"/>
      <c r="K109" s="39"/>
      <c r="L109" s="39"/>
      <c r="M109" s="39"/>
      <c r="N109" s="39"/>
    </row>
    <row r="110" spans="5:14" s="26" customFormat="1" x14ac:dyDescent="0.2">
      <c r="E110" s="34"/>
      <c r="F110" s="34"/>
      <c r="G110" s="34"/>
      <c r="H110" s="34"/>
      <c r="I110" s="39"/>
      <c r="J110" s="39"/>
      <c r="K110" s="39"/>
      <c r="L110" s="39"/>
      <c r="M110" s="39"/>
      <c r="N110" s="39"/>
    </row>
    <row r="111" spans="5:14" s="26" customFormat="1" x14ac:dyDescent="0.2">
      <c r="E111" s="34"/>
      <c r="F111" s="34"/>
      <c r="G111" s="34"/>
      <c r="H111" s="34"/>
      <c r="I111" s="39"/>
      <c r="J111" s="39"/>
      <c r="K111" s="39"/>
      <c r="L111" s="39"/>
      <c r="M111" s="39"/>
      <c r="N111" s="39"/>
    </row>
    <row r="112" spans="5:14" s="26" customFormat="1" x14ac:dyDescent="0.2">
      <c r="E112" s="34"/>
      <c r="F112" s="34"/>
      <c r="G112" s="34"/>
      <c r="H112" s="34"/>
      <c r="I112" s="39"/>
      <c r="J112" s="39"/>
      <c r="K112" s="39"/>
      <c r="L112" s="39"/>
      <c r="M112" s="39"/>
      <c r="N112" s="39"/>
    </row>
    <row r="113" spans="5:14" s="26" customFormat="1" x14ac:dyDescent="0.2">
      <c r="E113" s="34"/>
      <c r="F113" s="34"/>
      <c r="G113" s="34"/>
      <c r="H113" s="34"/>
      <c r="I113" s="39"/>
      <c r="J113" s="39"/>
      <c r="K113" s="39"/>
      <c r="L113" s="39"/>
      <c r="M113" s="39"/>
      <c r="N113" s="39"/>
    </row>
    <row r="114" spans="5:14" s="26" customFormat="1" x14ac:dyDescent="0.2">
      <c r="E114" s="34"/>
      <c r="F114" s="34"/>
      <c r="G114" s="34"/>
      <c r="H114" s="34"/>
      <c r="I114" s="39"/>
      <c r="J114" s="39"/>
      <c r="K114" s="39"/>
      <c r="L114" s="39"/>
      <c r="M114" s="39"/>
      <c r="N114" s="39"/>
    </row>
    <row r="115" spans="5:14" s="26" customFormat="1" x14ac:dyDescent="0.2">
      <c r="E115" s="34"/>
      <c r="F115" s="34"/>
      <c r="G115" s="34"/>
      <c r="H115" s="34"/>
      <c r="I115" s="39"/>
      <c r="J115" s="39"/>
      <c r="K115" s="39"/>
      <c r="L115" s="39"/>
      <c r="M115" s="39"/>
      <c r="N115" s="39"/>
    </row>
    <row r="116" spans="5:14" s="26" customFormat="1" x14ac:dyDescent="0.2">
      <c r="E116" s="34"/>
      <c r="F116" s="34"/>
      <c r="G116" s="34"/>
      <c r="H116" s="34"/>
      <c r="I116" s="39"/>
      <c r="J116" s="39"/>
      <c r="K116" s="39"/>
      <c r="L116" s="39"/>
      <c r="M116" s="39"/>
      <c r="N116" s="39"/>
    </row>
    <row r="117" spans="5:14" s="26" customFormat="1" x14ac:dyDescent="0.2">
      <c r="E117" s="34"/>
      <c r="F117" s="34"/>
      <c r="G117" s="34"/>
      <c r="H117" s="34"/>
      <c r="I117" s="39"/>
      <c r="J117" s="39"/>
      <c r="K117" s="39"/>
      <c r="L117" s="39"/>
      <c r="M117" s="39"/>
      <c r="N117" s="39"/>
    </row>
    <row r="118" spans="5:14" s="26" customFormat="1" x14ac:dyDescent="0.2">
      <c r="E118" s="34"/>
      <c r="F118" s="34"/>
      <c r="G118" s="34"/>
      <c r="H118" s="34"/>
      <c r="I118" s="39"/>
      <c r="J118" s="39"/>
      <c r="K118" s="39"/>
      <c r="L118" s="39"/>
      <c r="M118" s="39"/>
      <c r="N118" s="39"/>
    </row>
    <row r="119" spans="5:14" s="26" customFormat="1" x14ac:dyDescent="0.2">
      <c r="E119" s="34"/>
      <c r="F119" s="34"/>
      <c r="G119" s="34"/>
      <c r="H119" s="34"/>
      <c r="I119" s="39"/>
      <c r="J119" s="39"/>
      <c r="K119" s="39"/>
      <c r="L119" s="39"/>
      <c r="M119" s="39"/>
      <c r="N119" s="39"/>
    </row>
    <row r="120" spans="5:14" s="26" customFormat="1" x14ac:dyDescent="0.2">
      <c r="E120" s="34"/>
      <c r="F120" s="34"/>
      <c r="G120" s="34"/>
      <c r="H120" s="34"/>
      <c r="I120" s="39"/>
      <c r="J120" s="39"/>
      <c r="K120" s="39"/>
      <c r="L120" s="39"/>
      <c r="M120" s="39"/>
      <c r="N120" s="39"/>
    </row>
    <row r="121" spans="5:14" s="26" customFormat="1" x14ac:dyDescent="0.2">
      <c r="E121" s="34"/>
      <c r="F121" s="34"/>
      <c r="G121" s="34"/>
      <c r="H121" s="34"/>
      <c r="I121" s="39"/>
      <c r="J121" s="39"/>
      <c r="K121" s="39"/>
      <c r="L121" s="39"/>
      <c r="M121" s="39"/>
      <c r="N121" s="39"/>
    </row>
    <row r="122" spans="5:14" s="26" customFormat="1" x14ac:dyDescent="0.2">
      <c r="E122" s="34"/>
      <c r="F122" s="34"/>
      <c r="G122" s="34"/>
      <c r="H122" s="34"/>
      <c r="I122" s="39"/>
      <c r="J122" s="39"/>
      <c r="K122" s="39"/>
      <c r="L122" s="39"/>
      <c r="M122" s="39"/>
      <c r="N122" s="39"/>
    </row>
    <row r="123" spans="5:14" s="26" customFormat="1" x14ac:dyDescent="0.2">
      <c r="E123" s="34"/>
      <c r="F123" s="34"/>
      <c r="G123" s="34"/>
      <c r="H123" s="34"/>
      <c r="I123" s="39"/>
      <c r="J123" s="39"/>
      <c r="K123" s="39"/>
      <c r="L123" s="39"/>
      <c r="M123" s="39"/>
      <c r="N123" s="39"/>
    </row>
    <row r="124" spans="5:14" s="26" customFormat="1" x14ac:dyDescent="0.2">
      <c r="E124" s="34"/>
      <c r="F124" s="34"/>
      <c r="G124" s="34"/>
      <c r="H124" s="34"/>
      <c r="I124" s="39"/>
      <c r="J124" s="39"/>
      <c r="K124" s="39"/>
      <c r="L124" s="39"/>
      <c r="M124" s="39"/>
      <c r="N124" s="39"/>
    </row>
    <row r="125" spans="5:14" s="26" customFormat="1" x14ac:dyDescent="0.2">
      <c r="E125" s="34"/>
      <c r="F125" s="34"/>
      <c r="G125" s="34"/>
      <c r="H125" s="34"/>
      <c r="I125" s="39"/>
      <c r="J125" s="39"/>
      <c r="K125" s="39"/>
      <c r="L125" s="39"/>
      <c r="M125" s="39"/>
      <c r="N125" s="39"/>
    </row>
    <row r="126" spans="5:14" s="26" customFormat="1" x14ac:dyDescent="0.2">
      <c r="E126" s="34"/>
      <c r="F126" s="34"/>
      <c r="G126" s="34"/>
      <c r="H126" s="34"/>
      <c r="I126" s="39"/>
      <c r="J126" s="39"/>
      <c r="K126" s="39"/>
      <c r="L126" s="39"/>
      <c r="M126" s="39"/>
      <c r="N126" s="39"/>
    </row>
    <row r="127" spans="5:14" s="26" customFormat="1" x14ac:dyDescent="0.2">
      <c r="E127" s="34"/>
      <c r="F127" s="34"/>
      <c r="G127" s="34"/>
      <c r="H127" s="34"/>
      <c r="I127" s="39"/>
      <c r="J127" s="39"/>
      <c r="K127" s="39"/>
      <c r="L127" s="39"/>
      <c r="M127" s="39"/>
      <c r="N127" s="39"/>
    </row>
    <row r="128" spans="5:14" s="26" customFormat="1" x14ac:dyDescent="0.2">
      <c r="E128" s="34"/>
      <c r="F128" s="34"/>
      <c r="G128" s="34"/>
      <c r="H128" s="34"/>
      <c r="I128" s="39"/>
      <c r="J128" s="39"/>
      <c r="K128" s="39"/>
      <c r="L128" s="39"/>
      <c r="M128" s="39"/>
      <c r="N128" s="39"/>
    </row>
    <row r="129" spans="5:14" s="26" customFormat="1" x14ac:dyDescent="0.2">
      <c r="E129" s="34"/>
      <c r="F129" s="34"/>
      <c r="G129" s="34"/>
      <c r="H129" s="34"/>
      <c r="I129" s="39"/>
      <c r="J129" s="39"/>
      <c r="K129" s="39"/>
      <c r="L129" s="39"/>
      <c r="M129" s="39"/>
      <c r="N129" s="39"/>
    </row>
    <row r="130" spans="5:14" s="26" customFormat="1" x14ac:dyDescent="0.2">
      <c r="E130" s="34"/>
      <c r="F130" s="34"/>
      <c r="G130" s="34"/>
      <c r="H130" s="34"/>
      <c r="I130" s="39"/>
      <c r="J130" s="39"/>
      <c r="K130" s="39"/>
      <c r="L130" s="39"/>
      <c r="M130" s="39"/>
      <c r="N130" s="39"/>
    </row>
    <row r="131" spans="5:14" s="26" customFormat="1" x14ac:dyDescent="0.2">
      <c r="E131" s="34"/>
      <c r="F131" s="34"/>
      <c r="G131" s="34"/>
      <c r="H131" s="34"/>
      <c r="I131" s="39"/>
      <c r="J131" s="39"/>
      <c r="K131" s="39"/>
      <c r="L131" s="39"/>
      <c r="M131" s="39"/>
      <c r="N131" s="39"/>
    </row>
    <row r="132" spans="5:14" s="26" customFormat="1" x14ac:dyDescent="0.2">
      <c r="E132" s="34"/>
      <c r="F132" s="34"/>
      <c r="G132" s="34"/>
      <c r="H132" s="34"/>
      <c r="I132" s="39"/>
      <c r="J132" s="39"/>
      <c r="K132" s="39"/>
      <c r="L132" s="39"/>
      <c r="M132" s="39"/>
      <c r="N132" s="39"/>
    </row>
    <row r="133" spans="5:14" s="26" customFormat="1" x14ac:dyDescent="0.2">
      <c r="E133" s="34"/>
      <c r="F133" s="34"/>
      <c r="G133" s="34"/>
      <c r="H133" s="34"/>
      <c r="I133" s="39"/>
      <c r="J133" s="39"/>
      <c r="K133" s="39"/>
      <c r="L133" s="39"/>
      <c r="M133" s="39"/>
      <c r="N133" s="39"/>
    </row>
    <row r="134" spans="5:14" s="26" customFormat="1" x14ac:dyDescent="0.2">
      <c r="E134" s="34"/>
      <c r="F134" s="34"/>
      <c r="G134" s="34"/>
      <c r="H134" s="34"/>
      <c r="I134" s="39"/>
      <c r="J134" s="39"/>
      <c r="K134" s="39"/>
      <c r="L134" s="39"/>
      <c r="M134" s="39"/>
      <c r="N134" s="39"/>
    </row>
    <row r="135" spans="5:14" s="26" customFormat="1" x14ac:dyDescent="0.2">
      <c r="E135" s="34"/>
      <c r="F135" s="34"/>
      <c r="G135" s="34"/>
      <c r="H135" s="34"/>
      <c r="I135" s="39"/>
      <c r="J135" s="39"/>
      <c r="K135" s="39"/>
      <c r="L135" s="39"/>
      <c r="M135" s="39"/>
      <c r="N135" s="39"/>
    </row>
    <row r="136" spans="5:14" s="26" customFormat="1" x14ac:dyDescent="0.2">
      <c r="E136" s="34"/>
      <c r="F136" s="34"/>
      <c r="G136" s="34"/>
      <c r="H136" s="34"/>
      <c r="I136" s="39"/>
      <c r="J136" s="39"/>
      <c r="K136" s="39"/>
      <c r="L136" s="39"/>
      <c r="M136" s="39"/>
      <c r="N136" s="39"/>
    </row>
    <row r="137" spans="5:14" s="26" customFormat="1" x14ac:dyDescent="0.2">
      <c r="E137" s="34"/>
      <c r="F137" s="34"/>
      <c r="G137" s="34"/>
      <c r="H137" s="34"/>
      <c r="I137" s="39"/>
      <c r="J137" s="39"/>
      <c r="K137" s="39"/>
      <c r="L137" s="39"/>
      <c r="M137" s="39"/>
      <c r="N137" s="39"/>
    </row>
    <row r="138" spans="5:14" s="26" customFormat="1" x14ac:dyDescent="0.2">
      <c r="E138" s="34"/>
      <c r="F138" s="34"/>
      <c r="G138" s="34"/>
      <c r="H138" s="34"/>
      <c r="I138" s="39"/>
      <c r="J138" s="39"/>
      <c r="K138" s="39"/>
      <c r="L138" s="39"/>
      <c r="M138" s="39"/>
      <c r="N138" s="39"/>
    </row>
    <row r="139" spans="5:14" s="26" customFormat="1" x14ac:dyDescent="0.2">
      <c r="E139" s="34"/>
      <c r="F139" s="34"/>
      <c r="G139" s="34"/>
      <c r="H139" s="34"/>
      <c r="I139" s="39"/>
      <c r="J139" s="39"/>
      <c r="K139" s="39"/>
      <c r="L139" s="39"/>
      <c r="M139" s="39"/>
      <c r="N139" s="39"/>
    </row>
    <row r="140" spans="5:14" s="26" customFormat="1" x14ac:dyDescent="0.2">
      <c r="E140" s="34"/>
      <c r="F140" s="34"/>
      <c r="G140" s="34"/>
      <c r="H140" s="34"/>
      <c r="I140" s="39"/>
      <c r="J140" s="39"/>
      <c r="K140" s="39"/>
      <c r="L140" s="39"/>
      <c r="M140" s="39"/>
      <c r="N140" s="39"/>
    </row>
    <row r="141" spans="5:14" s="26" customFormat="1" x14ac:dyDescent="0.2">
      <c r="E141" s="34"/>
      <c r="F141" s="34"/>
      <c r="G141" s="34"/>
      <c r="H141" s="34"/>
      <c r="I141" s="39"/>
      <c r="J141" s="39"/>
      <c r="K141" s="39"/>
      <c r="L141" s="39"/>
      <c r="M141" s="39"/>
      <c r="N141" s="39"/>
    </row>
    <row r="142" spans="5:14" s="26" customFormat="1" x14ac:dyDescent="0.2">
      <c r="E142" s="34"/>
      <c r="F142" s="34"/>
      <c r="G142" s="34"/>
      <c r="H142" s="34"/>
      <c r="I142" s="39"/>
      <c r="J142" s="39"/>
      <c r="K142" s="39"/>
      <c r="L142" s="39"/>
      <c r="M142" s="39"/>
      <c r="N142" s="39"/>
    </row>
    <row r="143" spans="5:14" s="26" customFormat="1" x14ac:dyDescent="0.2">
      <c r="E143" s="34"/>
      <c r="F143" s="34"/>
      <c r="G143" s="34"/>
      <c r="H143" s="34"/>
      <c r="I143" s="39"/>
      <c r="J143" s="39"/>
      <c r="K143" s="39"/>
      <c r="L143" s="39"/>
      <c r="M143" s="39"/>
      <c r="N143" s="39"/>
    </row>
    <row r="144" spans="5:14" s="26" customFormat="1" x14ac:dyDescent="0.2">
      <c r="E144" s="34"/>
      <c r="F144" s="34"/>
      <c r="G144" s="34"/>
      <c r="H144" s="34"/>
      <c r="I144" s="39"/>
      <c r="J144" s="39"/>
      <c r="K144" s="39"/>
      <c r="L144" s="39"/>
      <c r="M144" s="39"/>
      <c r="N144" s="39"/>
    </row>
    <row r="145" spans="5:14" s="26" customFormat="1" x14ac:dyDescent="0.2">
      <c r="E145" s="34"/>
      <c r="F145" s="34"/>
      <c r="G145" s="34"/>
      <c r="H145" s="34"/>
      <c r="I145" s="39"/>
      <c r="J145" s="39"/>
      <c r="K145" s="39"/>
      <c r="L145" s="39"/>
      <c r="M145" s="39"/>
      <c r="N145" s="39"/>
    </row>
    <row r="146" spans="5:14" s="26" customFormat="1" x14ac:dyDescent="0.2">
      <c r="E146" s="34"/>
      <c r="F146" s="34"/>
      <c r="G146" s="34"/>
      <c r="H146" s="34"/>
      <c r="I146" s="39"/>
      <c r="J146" s="39"/>
      <c r="K146" s="39"/>
      <c r="L146" s="39"/>
      <c r="M146" s="39"/>
      <c r="N146" s="39"/>
    </row>
    <row r="147" spans="5:14" s="26" customFormat="1" x14ac:dyDescent="0.2">
      <c r="E147" s="34"/>
      <c r="F147" s="34"/>
      <c r="G147" s="34"/>
      <c r="H147" s="34"/>
      <c r="I147" s="39"/>
      <c r="J147" s="39"/>
      <c r="K147" s="39"/>
      <c r="L147" s="39"/>
      <c r="M147" s="39"/>
      <c r="N147" s="39"/>
    </row>
    <row r="148" spans="5:14" s="26" customFormat="1" x14ac:dyDescent="0.2">
      <c r="E148" s="34"/>
      <c r="F148" s="34"/>
      <c r="G148" s="34"/>
      <c r="H148" s="34"/>
      <c r="I148" s="39"/>
      <c r="J148" s="39"/>
      <c r="K148" s="39"/>
      <c r="L148" s="39"/>
      <c r="M148" s="39"/>
      <c r="N148" s="39"/>
    </row>
    <row r="149" spans="5:14" s="26" customFormat="1" x14ac:dyDescent="0.2">
      <c r="E149" s="34"/>
      <c r="F149" s="34"/>
      <c r="G149" s="34"/>
      <c r="H149" s="34"/>
      <c r="I149" s="39"/>
      <c r="J149" s="39"/>
      <c r="K149" s="39"/>
      <c r="L149" s="39"/>
      <c r="M149" s="39"/>
      <c r="N149" s="39"/>
    </row>
    <row r="150" spans="5:14" s="26" customFormat="1" x14ac:dyDescent="0.2">
      <c r="E150" s="34"/>
      <c r="F150" s="34"/>
      <c r="G150" s="34"/>
      <c r="H150" s="34"/>
      <c r="I150" s="39"/>
      <c r="J150" s="39"/>
      <c r="K150" s="39"/>
      <c r="L150" s="39"/>
      <c r="M150" s="39"/>
      <c r="N150" s="39"/>
    </row>
    <row r="151" spans="5:14" s="26" customFormat="1" x14ac:dyDescent="0.2">
      <c r="E151" s="34"/>
      <c r="F151" s="34"/>
      <c r="G151" s="34"/>
      <c r="H151" s="34"/>
      <c r="I151" s="39"/>
      <c r="J151" s="39"/>
      <c r="K151" s="39"/>
      <c r="L151" s="39"/>
      <c r="M151" s="39"/>
      <c r="N151" s="39"/>
    </row>
    <row r="152" spans="5:14" s="26" customFormat="1" x14ac:dyDescent="0.2">
      <c r="E152" s="34"/>
      <c r="F152" s="34"/>
      <c r="G152" s="34"/>
      <c r="H152" s="34"/>
      <c r="I152" s="39"/>
      <c r="J152" s="39"/>
      <c r="K152" s="39"/>
      <c r="L152" s="39"/>
      <c r="M152" s="39"/>
      <c r="N152" s="39"/>
    </row>
    <row r="153" spans="5:14" s="26" customFormat="1" x14ac:dyDescent="0.2">
      <c r="E153" s="34"/>
      <c r="F153" s="34"/>
      <c r="G153" s="34"/>
      <c r="H153" s="34"/>
      <c r="I153" s="39"/>
      <c r="J153" s="39"/>
      <c r="K153" s="39"/>
      <c r="L153" s="39"/>
      <c r="M153" s="39"/>
      <c r="N153" s="39"/>
    </row>
    <row r="154" spans="5:14" s="26" customFormat="1" x14ac:dyDescent="0.2">
      <c r="E154" s="34"/>
      <c r="F154" s="34"/>
      <c r="G154" s="34"/>
      <c r="H154" s="34"/>
      <c r="I154" s="39"/>
      <c r="J154" s="39"/>
      <c r="K154" s="39"/>
      <c r="L154" s="39"/>
      <c r="M154" s="39"/>
      <c r="N154" s="39"/>
    </row>
    <row r="155" spans="5:14" s="26" customFormat="1" x14ac:dyDescent="0.2">
      <c r="E155" s="34"/>
      <c r="F155" s="34"/>
      <c r="G155" s="34"/>
      <c r="H155" s="34"/>
      <c r="I155" s="39"/>
      <c r="J155" s="39"/>
      <c r="K155" s="39"/>
      <c r="L155" s="39"/>
      <c r="M155" s="39"/>
      <c r="N155" s="39"/>
    </row>
    <row r="156" spans="5:14" s="26" customFormat="1" x14ac:dyDescent="0.2">
      <c r="E156" s="34"/>
      <c r="F156" s="34"/>
      <c r="G156" s="34"/>
      <c r="H156" s="34"/>
      <c r="I156" s="39"/>
      <c r="J156" s="39"/>
      <c r="K156" s="39"/>
      <c r="L156" s="39"/>
      <c r="M156" s="39"/>
      <c r="N156" s="39"/>
    </row>
    <row r="157" spans="5:14" s="26" customFormat="1" x14ac:dyDescent="0.2">
      <c r="E157" s="34"/>
      <c r="F157" s="34"/>
      <c r="G157" s="34"/>
      <c r="H157" s="34"/>
      <c r="I157" s="39"/>
      <c r="J157" s="39"/>
      <c r="K157" s="39"/>
      <c r="L157" s="39"/>
      <c r="M157" s="39"/>
      <c r="N157" s="39"/>
    </row>
    <row r="158" spans="5:14" s="26" customFormat="1" x14ac:dyDescent="0.2">
      <c r="E158" s="34"/>
      <c r="F158" s="34"/>
      <c r="G158" s="34"/>
      <c r="H158" s="34"/>
      <c r="I158" s="39"/>
      <c r="J158" s="39"/>
      <c r="K158" s="39"/>
      <c r="L158" s="39"/>
      <c r="M158" s="39"/>
      <c r="N158" s="39"/>
    </row>
    <row r="159" spans="5:14" s="26" customFormat="1" x14ac:dyDescent="0.2">
      <c r="E159" s="34"/>
      <c r="F159" s="34"/>
      <c r="G159" s="34"/>
      <c r="H159" s="34"/>
      <c r="I159" s="39"/>
      <c r="J159" s="39"/>
      <c r="K159" s="39"/>
      <c r="L159" s="39"/>
      <c r="M159" s="39"/>
      <c r="N159" s="39"/>
    </row>
    <row r="160" spans="5:14" s="26" customFormat="1" x14ac:dyDescent="0.2">
      <c r="E160" s="34"/>
      <c r="F160" s="34"/>
      <c r="G160" s="34"/>
      <c r="H160" s="34"/>
      <c r="I160" s="39"/>
      <c r="J160" s="39"/>
      <c r="K160" s="39"/>
      <c r="L160" s="39"/>
      <c r="M160" s="39"/>
      <c r="N160" s="39"/>
    </row>
    <row r="161" spans="5:14" s="26" customFormat="1" x14ac:dyDescent="0.2">
      <c r="E161" s="34"/>
      <c r="F161" s="34"/>
      <c r="G161" s="34"/>
      <c r="H161" s="34"/>
      <c r="I161" s="39"/>
      <c r="J161" s="39"/>
      <c r="K161" s="39"/>
      <c r="L161" s="39"/>
      <c r="M161" s="39"/>
      <c r="N161" s="39"/>
    </row>
    <row r="162" spans="5:14" s="26" customFormat="1" x14ac:dyDescent="0.2">
      <c r="E162" s="34"/>
      <c r="F162" s="34"/>
      <c r="G162" s="34"/>
      <c r="H162" s="34"/>
      <c r="I162" s="39"/>
      <c r="J162" s="39"/>
      <c r="K162" s="39"/>
      <c r="L162" s="39"/>
      <c r="M162" s="39"/>
      <c r="N162" s="39"/>
    </row>
    <row r="163" spans="5:14" s="26" customFormat="1" x14ac:dyDescent="0.2">
      <c r="E163" s="34"/>
      <c r="F163" s="34"/>
      <c r="G163" s="34"/>
      <c r="H163" s="34"/>
      <c r="I163" s="39"/>
      <c r="J163" s="39"/>
      <c r="K163" s="39"/>
      <c r="L163" s="39"/>
      <c r="M163" s="39"/>
      <c r="N163" s="39"/>
    </row>
    <row r="164" spans="5:14" s="26" customFormat="1" x14ac:dyDescent="0.2">
      <c r="E164" s="34"/>
      <c r="F164" s="34"/>
      <c r="G164" s="34"/>
      <c r="H164" s="34"/>
      <c r="I164" s="39"/>
      <c r="J164" s="39"/>
      <c r="K164" s="39"/>
      <c r="L164" s="39"/>
      <c r="M164" s="39"/>
      <c r="N164" s="39"/>
    </row>
    <row r="165" spans="5:14" s="26" customFormat="1" x14ac:dyDescent="0.2">
      <c r="E165" s="34"/>
      <c r="F165" s="34"/>
      <c r="G165" s="34"/>
      <c r="H165" s="34"/>
      <c r="I165" s="39"/>
      <c r="J165" s="39"/>
      <c r="K165" s="39"/>
      <c r="L165" s="39"/>
      <c r="M165" s="39"/>
      <c r="N165" s="39"/>
    </row>
    <row r="166" spans="5:14" s="26" customFormat="1" x14ac:dyDescent="0.2">
      <c r="E166" s="34"/>
      <c r="F166" s="34"/>
      <c r="G166" s="34"/>
      <c r="H166" s="34"/>
      <c r="I166" s="39"/>
      <c r="J166" s="39"/>
      <c r="K166" s="39"/>
      <c r="L166" s="39"/>
      <c r="M166" s="39"/>
      <c r="N166" s="39"/>
    </row>
    <row r="167" spans="5:14" s="26" customFormat="1" x14ac:dyDescent="0.2">
      <c r="E167" s="34"/>
      <c r="F167" s="34"/>
      <c r="G167" s="34"/>
      <c r="H167" s="34"/>
      <c r="I167" s="39"/>
      <c r="J167" s="39"/>
      <c r="K167" s="39"/>
      <c r="L167" s="39"/>
      <c r="M167" s="39"/>
      <c r="N167" s="39"/>
    </row>
    <row r="168" spans="5:14" s="26" customFormat="1" x14ac:dyDescent="0.2">
      <c r="E168" s="34"/>
      <c r="F168" s="34"/>
      <c r="G168" s="34"/>
      <c r="H168" s="34"/>
      <c r="I168" s="39"/>
      <c r="J168" s="39"/>
      <c r="K168" s="39"/>
      <c r="L168" s="39"/>
      <c r="M168" s="39"/>
      <c r="N168" s="39"/>
    </row>
    <row r="169" spans="5:14" s="26" customFormat="1" x14ac:dyDescent="0.2">
      <c r="E169" s="34"/>
      <c r="F169" s="34"/>
      <c r="G169" s="34"/>
      <c r="H169" s="34"/>
      <c r="I169" s="39"/>
      <c r="J169" s="39"/>
      <c r="K169" s="39"/>
      <c r="L169" s="39"/>
      <c r="M169" s="39"/>
      <c r="N169" s="39"/>
    </row>
    <row r="170" spans="5:14" s="26" customFormat="1" x14ac:dyDescent="0.2">
      <c r="E170" s="34"/>
      <c r="F170" s="34"/>
      <c r="G170" s="34"/>
      <c r="H170" s="34"/>
      <c r="I170" s="39"/>
      <c r="J170" s="39"/>
      <c r="K170" s="39"/>
      <c r="L170" s="39"/>
      <c r="M170" s="39"/>
      <c r="N170" s="39"/>
    </row>
    <row r="171" spans="5:14" s="26" customFormat="1" x14ac:dyDescent="0.2">
      <c r="E171" s="34"/>
      <c r="F171" s="34"/>
      <c r="G171" s="34"/>
      <c r="H171" s="34"/>
      <c r="I171" s="39"/>
      <c r="J171" s="39"/>
      <c r="K171" s="39"/>
      <c r="L171" s="39"/>
      <c r="M171" s="39"/>
      <c r="N171" s="39"/>
    </row>
    <row r="172" spans="5:14" s="26" customFormat="1" x14ac:dyDescent="0.2">
      <c r="E172" s="34"/>
      <c r="F172" s="34"/>
      <c r="G172" s="34"/>
      <c r="H172" s="34"/>
      <c r="I172" s="39"/>
      <c r="J172" s="39"/>
      <c r="K172" s="39"/>
      <c r="L172" s="39"/>
      <c r="M172" s="39"/>
      <c r="N172" s="39"/>
    </row>
    <row r="173" spans="5:14" s="26" customFormat="1" x14ac:dyDescent="0.2">
      <c r="E173" s="34"/>
      <c r="F173" s="34"/>
      <c r="G173" s="34"/>
      <c r="H173" s="34"/>
      <c r="I173" s="39"/>
      <c r="J173" s="39"/>
      <c r="K173" s="39"/>
      <c r="L173" s="39"/>
      <c r="M173" s="39"/>
      <c r="N173" s="39"/>
    </row>
    <row r="174" spans="5:14" s="26" customFormat="1" x14ac:dyDescent="0.2">
      <c r="E174" s="34"/>
      <c r="F174" s="34"/>
      <c r="G174" s="34"/>
      <c r="H174" s="34"/>
      <c r="I174" s="39"/>
      <c r="J174" s="39"/>
      <c r="K174" s="39"/>
      <c r="L174" s="39"/>
      <c r="M174" s="39"/>
      <c r="N174" s="39"/>
    </row>
    <row r="175" spans="5:14" s="26" customFormat="1" x14ac:dyDescent="0.2">
      <c r="E175" s="34"/>
      <c r="F175" s="34"/>
      <c r="G175" s="34"/>
      <c r="H175" s="34"/>
      <c r="I175" s="39"/>
      <c r="J175" s="39"/>
      <c r="K175" s="39"/>
      <c r="L175" s="39"/>
      <c r="M175" s="39"/>
      <c r="N175" s="39"/>
    </row>
    <row r="176" spans="5:14" s="26" customFormat="1" x14ac:dyDescent="0.2">
      <c r="E176" s="34"/>
      <c r="F176" s="34"/>
      <c r="G176" s="34"/>
      <c r="H176" s="34"/>
      <c r="I176" s="39"/>
      <c r="J176" s="39"/>
      <c r="K176" s="39"/>
      <c r="L176" s="39"/>
      <c r="M176" s="39"/>
      <c r="N176" s="39"/>
    </row>
    <row r="177" spans="1:14" x14ac:dyDescent="0.2">
      <c r="A177" s="26"/>
      <c r="B177" s="26"/>
      <c r="C177" s="26"/>
      <c r="D177" s="26"/>
      <c r="E177" s="34"/>
      <c r="F177" s="34"/>
      <c r="G177" s="34"/>
      <c r="H177" s="34"/>
      <c r="I177" s="39"/>
      <c r="J177" s="39"/>
      <c r="K177" s="39"/>
      <c r="L177" s="39"/>
      <c r="M177" s="39"/>
      <c r="N177" s="39"/>
    </row>
    <row r="178" spans="1:14" x14ac:dyDescent="0.2">
      <c r="A178" s="26"/>
      <c r="B178" s="26"/>
      <c r="C178" s="26"/>
      <c r="D178" s="26"/>
      <c r="E178" s="34"/>
      <c r="F178" s="34"/>
      <c r="G178" s="34"/>
      <c r="H178" s="34"/>
      <c r="I178" s="39"/>
      <c r="J178" s="39"/>
      <c r="K178" s="39"/>
      <c r="L178" s="39"/>
      <c r="M178" s="39"/>
      <c r="N178" s="39"/>
    </row>
    <row r="179" spans="1:14" x14ac:dyDescent="0.2">
      <c r="A179" s="26"/>
      <c r="B179" s="26"/>
      <c r="C179" s="26"/>
      <c r="D179" s="26"/>
      <c r="E179" s="34"/>
      <c r="F179" s="34"/>
      <c r="G179" s="34"/>
      <c r="H179" s="34"/>
      <c r="I179" s="39"/>
      <c r="J179" s="39"/>
      <c r="K179" s="39"/>
      <c r="L179" s="39"/>
      <c r="M179" s="39"/>
      <c r="N179" s="39"/>
    </row>
    <row r="180" spans="1:14" x14ac:dyDescent="0.2">
      <c r="A180" s="26"/>
      <c r="B180" s="26"/>
      <c r="C180" s="26"/>
      <c r="D180" s="26"/>
      <c r="E180" s="34"/>
      <c r="F180" s="34"/>
      <c r="G180" s="34"/>
      <c r="H180" s="34"/>
      <c r="I180" s="39"/>
      <c r="J180" s="39"/>
      <c r="K180" s="39"/>
      <c r="L180" s="39"/>
      <c r="M180" s="39"/>
      <c r="N180" s="39"/>
    </row>
    <row r="181" spans="1:14" x14ac:dyDescent="0.2">
      <c r="A181" s="26"/>
      <c r="B181" s="26"/>
      <c r="C181" s="26"/>
      <c r="D181" s="26"/>
      <c r="E181" s="34"/>
      <c r="F181" s="34"/>
      <c r="G181" s="34"/>
      <c r="H181" s="34"/>
      <c r="I181" s="39"/>
      <c r="J181" s="39"/>
      <c r="K181" s="39"/>
      <c r="L181" s="39"/>
      <c r="M181" s="39"/>
      <c r="N181" s="39"/>
    </row>
    <row r="182" spans="1:14" x14ac:dyDescent="0.2">
      <c r="A182" s="26"/>
      <c r="B182" s="26"/>
      <c r="C182" s="26"/>
      <c r="D182" s="26"/>
      <c r="E182" s="34"/>
      <c r="F182" s="34"/>
      <c r="G182" s="34"/>
      <c r="H182" s="34"/>
      <c r="I182" s="39"/>
      <c r="J182" s="39"/>
      <c r="K182" s="39"/>
      <c r="L182" s="39"/>
      <c r="M182" s="39"/>
      <c r="N182" s="39"/>
    </row>
    <row r="183" spans="1:14" x14ac:dyDescent="0.2">
      <c r="A183" s="26"/>
      <c r="B183" s="26"/>
      <c r="C183" s="26"/>
      <c r="D183" s="26"/>
      <c r="E183" s="34"/>
      <c r="F183" s="34"/>
      <c r="G183" s="34"/>
      <c r="H183" s="34"/>
      <c r="I183" s="39"/>
      <c r="J183" s="39"/>
      <c r="K183" s="39"/>
      <c r="L183" s="39"/>
      <c r="M183" s="39"/>
      <c r="N183" s="39"/>
    </row>
    <row r="184" spans="1:14" x14ac:dyDescent="0.2">
      <c r="A184" s="26"/>
      <c r="B184" s="26"/>
      <c r="C184" s="26"/>
      <c r="D184" s="26"/>
      <c r="E184" s="34"/>
      <c r="F184" s="34"/>
      <c r="G184" s="34"/>
      <c r="H184" s="34"/>
      <c r="I184" s="39"/>
      <c r="J184" s="39"/>
      <c r="K184" s="39"/>
      <c r="L184" s="39"/>
      <c r="M184" s="39"/>
      <c r="N184" s="39"/>
    </row>
    <row r="185" spans="1:14" x14ac:dyDescent="0.2">
      <c r="A185" s="26"/>
      <c r="B185" s="26"/>
      <c r="C185" s="26"/>
      <c r="D185" s="26"/>
    </row>
    <row r="186" spans="1:14" x14ac:dyDescent="0.2">
      <c r="A186" s="26"/>
      <c r="B186" s="26"/>
      <c r="C186" s="26"/>
      <c r="D186" s="26"/>
    </row>
  </sheetData>
  <mergeCells count="1">
    <mergeCell ref="D9:D11"/>
  </mergeCells>
  <dataValidations count="1">
    <dataValidation type="list" allowBlank="1" showInputMessage="1" sqref="A32">
      <formula1>"..."</formula1>
    </dataValidation>
  </dataValidations>
  <printOptions horizontalCentered="1"/>
  <pageMargins left="0.39370078740157483" right="0.39370078740157483" top="0.78" bottom="0.64" header="0.39370078740157483" footer="0.32"/>
  <pageSetup paperSize="9" orientation="portrait" r:id="rId1"/>
  <headerFooter alignWithMargins="0">
    <oddHeader xml:space="preserve">&amp;C&amp;"Arial,Gras"Evolution des FPN moyens du Groupe </oddHeader>
    <oddFooter>&amp;R&amp;P/&amp;N</oddFoot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Histo-Group restated</vt:lpstr>
      <vt:lpstr>Histo-Divisions restated</vt:lpstr>
      <vt:lpstr>PF pro forma</vt:lpstr>
      <vt:lpstr>Histo-Groupe pro forma</vt:lpstr>
      <vt:lpstr>Histo-Groupe </vt:lpstr>
      <vt:lpstr>Histo-Pôles </vt:lpstr>
      <vt:lpstr>FPN pro forma</vt:lpstr>
      <vt:lpstr>'FPN pro forma'!Zone_d_impression</vt:lpstr>
      <vt:lpstr>'Histo-Divisions restated'!Zone_d_impression</vt:lpstr>
      <vt:lpstr>'Histo-Group restated'!Zone_d_impression</vt:lpstr>
      <vt:lpstr>'Histo-Groupe '!Zone_d_impression</vt:lpstr>
      <vt:lpstr>'Histo-Groupe pro forma'!Zone_d_impression</vt:lpstr>
      <vt:lpstr>'Histo-Pôles '!Zone_d_impression</vt:lpstr>
      <vt:lpstr>'PF pro forma'!Zone_d_impression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orhan</dc:creator>
  <cp:lastModifiedBy>188063</cp:lastModifiedBy>
  <cp:lastPrinted>2019-03-29T16:51:45Z</cp:lastPrinted>
  <dcterms:created xsi:type="dcterms:W3CDTF">2007-11-14T11:28:02Z</dcterms:created>
  <dcterms:modified xsi:type="dcterms:W3CDTF">2019-03-29T16:52:00Z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